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00" windowWidth="18855" windowHeight="10425"/>
  </bookViews>
  <sheets>
    <sheet name="2. Расходы бюджета" sheetId="3" r:id="rId1"/>
  </sheets>
  <calcPr calcId="125725"/>
</workbook>
</file>

<file path=xl/calcChain.xml><?xml version="1.0" encoding="utf-8"?>
<calcChain xmlns="http://schemas.openxmlformats.org/spreadsheetml/2006/main">
  <c r="D533" i="3"/>
  <c r="D146"/>
  <c r="G547"/>
  <c r="E546"/>
  <c r="F546"/>
  <c r="D546"/>
  <c r="G195"/>
  <c r="D194"/>
  <c r="D174"/>
  <c r="G177"/>
  <c r="G171"/>
  <c r="E170"/>
  <c r="F170"/>
  <c r="G170" s="1"/>
  <c r="D170"/>
  <c r="D140"/>
  <c r="G127"/>
  <c r="G126"/>
  <c r="D54"/>
  <c r="G66"/>
  <c r="G536"/>
  <c r="G537"/>
  <c r="G538"/>
  <c r="G539"/>
  <c r="G540"/>
  <c r="G541"/>
  <c r="G542"/>
  <c r="G543"/>
  <c r="G544"/>
  <c r="G545"/>
  <c r="G549"/>
  <c r="G551"/>
  <c r="G553"/>
  <c r="G555"/>
  <c r="G557"/>
  <c r="G559"/>
  <c r="G520"/>
  <c r="G521"/>
  <c r="G522"/>
  <c r="G523"/>
  <c r="G524"/>
  <c r="G526"/>
  <c r="G528"/>
  <c r="G530"/>
  <c r="G532"/>
  <c r="G535"/>
  <c r="G466"/>
  <c r="G467"/>
  <c r="G469"/>
  <c r="G471"/>
  <c r="G472"/>
  <c r="G473"/>
  <c r="G474"/>
  <c r="G475"/>
  <c r="G476"/>
  <c r="G477"/>
  <c r="G478"/>
  <c r="G480"/>
  <c r="G481"/>
  <c r="G482"/>
  <c r="G485"/>
  <c r="G487"/>
  <c r="G488"/>
  <c r="G489"/>
  <c r="G490"/>
  <c r="G491"/>
  <c r="G493"/>
  <c r="G494"/>
  <c r="G496"/>
  <c r="G498"/>
  <c r="G500"/>
  <c r="G501"/>
  <c r="G502"/>
  <c r="G503"/>
  <c r="G504"/>
  <c r="G505"/>
  <c r="G506"/>
  <c r="G507"/>
  <c r="G508"/>
  <c r="G510"/>
  <c r="G513"/>
  <c r="G514"/>
  <c r="G515"/>
  <c r="G516"/>
  <c r="G517"/>
  <c r="G518"/>
  <c r="G519"/>
  <c r="G395"/>
  <c r="G396"/>
  <c r="G397"/>
  <c r="G398"/>
  <c r="G399"/>
  <c r="G400"/>
  <c r="G401"/>
  <c r="G402"/>
  <c r="G403"/>
  <c r="G404"/>
  <c r="G405"/>
  <c r="G406"/>
  <c r="G408"/>
  <c r="G409"/>
  <c r="G410"/>
  <c r="G411"/>
  <c r="G412"/>
  <c r="G413"/>
  <c r="G414"/>
  <c r="G415"/>
  <c r="G416"/>
  <c r="G417"/>
  <c r="G418"/>
  <c r="G421"/>
  <c r="G423"/>
  <c r="G424"/>
  <c r="G425"/>
  <c r="G426"/>
  <c r="G427"/>
  <c r="G428"/>
  <c r="G430"/>
  <c r="G431"/>
  <c r="G433"/>
  <c r="G435"/>
  <c r="G437"/>
  <c r="G438"/>
  <c r="G440"/>
  <c r="G441"/>
  <c r="G442"/>
  <c r="G443"/>
  <c r="G444"/>
  <c r="G445"/>
  <c r="G446"/>
  <c r="G447"/>
  <c r="G448"/>
  <c r="G449"/>
  <c r="G451"/>
  <c r="G454"/>
  <c r="G456"/>
  <c r="G457"/>
  <c r="G458"/>
  <c r="G459"/>
  <c r="G460"/>
  <c r="G461"/>
  <c r="G463"/>
  <c r="G464"/>
  <c r="G388"/>
  <c r="G389"/>
  <c r="G390"/>
  <c r="G391"/>
  <c r="G393"/>
  <c r="G394"/>
  <c r="G370"/>
  <c r="G371"/>
  <c r="G372"/>
  <c r="G373"/>
  <c r="G374"/>
  <c r="G375"/>
  <c r="G377"/>
  <c r="G378"/>
  <c r="G379"/>
  <c r="G380"/>
  <c r="G382"/>
  <c r="G385"/>
  <c r="G386"/>
  <c r="G356"/>
  <c r="G357"/>
  <c r="G358"/>
  <c r="G359"/>
  <c r="G360"/>
  <c r="G362"/>
  <c r="G363"/>
  <c r="G364"/>
  <c r="G365"/>
  <c r="G366"/>
  <c r="G367"/>
  <c r="G368"/>
  <c r="G369"/>
  <c r="G342"/>
  <c r="G344"/>
  <c r="G345"/>
  <c r="G346"/>
  <c r="G347"/>
  <c r="G348"/>
  <c r="G349"/>
  <c r="G350"/>
  <c r="G351"/>
  <c r="G352"/>
  <c r="G354"/>
  <c r="G327"/>
  <c r="G328"/>
  <c r="G329"/>
  <c r="G330"/>
  <c r="G331"/>
  <c r="G332"/>
  <c r="G333"/>
  <c r="G334"/>
  <c r="G335"/>
  <c r="G336"/>
  <c r="G337"/>
  <c r="G338"/>
  <c r="G339"/>
  <c r="G340"/>
  <c r="G341"/>
  <c r="G318"/>
  <c r="G319"/>
  <c r="G320"/>
  <c r="G321"/>
  <c r="G322"/>
  <c r="G323"/>
  <c r="G324"/>
  <c r="G325"/>
  <c r="G326"/>
  <c r="G311"/>
  <c r="G312"/>
  <c r="G313"/>
  <c r="G314"/>
  <c r="G315"/>
  <c r="G316"/>
  <c r="G317"/>
  <c r="G294"/>
  <c r="G295"/>
  <c r="G296"/>
  <c r="G297"/>
  <c r="G298"/>
  <c r="G299"/>
  <c r="G300"/>
  <c r="G301"/>
  <c r="G302"/>
  <c r="G303"/>
  <c r="G304"/>
  <c r="G305"/>
  <c r="G306"/>
  <c r="G308"/>
  <c r="G309"/>
  <c r="G310"/>
  <c r="G284"/>
  <c r="G286"/>
  <c r="G287"/>
  <c r="G288"/>
  <c r="G290"/>
  <c r="G293"/>
  <c r="G269"/>
  <c r="G271"/>
  <c r="G273"/>
  <c r="G274"/>
  <c r="G275"/>
  <c r="G276"/>
  <c r="G278"/>
  <c r="G279"/>
  <c r="G280"/>
  <c r="G281"/>
  <c r="G282"/>
  <c r="G224"/>
  <c r="G225"/>
  <c r="G227"/>
  <c r="G228"/>
  <c r="G229"/>
  <c r="G230"/>
  <c r="G231"/>
  <c r="G232"/>
  <c r="G233"/>
  <c r="G234"/>
  <c r="G235"/>
  <c r="G237"/>
  <c r="G239"/>
  <c r="G240"/>
  <c r="G241"/>
  <c r="G242"/>
  <c r="G243"/>
  <c r="G244"/>
  <c r="G245"/>
  <c r="G246"/>
  <c r="G247"/>
  <c r="G248"/>
  <c r="G250"/>
  <c r="G251"/>
  <c r="G252"/>
  <c r="G253"/>
  <c r="G254"/>
  <c r="G256"/>
  <c r="G257"/>
  <c r="G258"/>
  <c r="G260"/>
  <c r="G261"/>
  <c r="G263"/>
  <c r="G264"/>
  <c r="G266"/>
  <c r="G267"/>
  <c r="G176"/>
  <c r="G178"/>
  <c r="G179"/>
  <c r="G180"/>
  <c r="G181"/>
  <c r="G182"/>
  <c r="G183"/>
  <c r="G184"/>
  <c r="G185"/>
  <c r="G186"/>
  <c r="G188"/>
  <c r="G189"/>
  <c r="G190"/>
  <c r="G191"/>
  <c r="G193"/>
  <c r="G196"/>
  <c r="G198"/>
  <c r="G200"/>
  <c r="G202"/>
  <c r="G204"/>
  <c r="G205"/>
  <c r="G207"/>
  <c r="G208"/>
  <c r="G209"/>
  <c r="G210"/>
  <c r="G211"/>
  <c r="G213"/>
  <c r="G214"/>
  <c r="G216"/>
  <c r="G219"/>
  <c r="G220"/>
  <c r="G222"/>
  <c r="G223"/>
  <c r="G139"/>
  <c r="G141"/>
  <c r="G142"/>
  <c r="G143"/>
  <c r="G144"/>
  <c r="G148"/>
  <c r="G149"/>
  <c r="G150"/>
  <c r="G151"/>
  <c r="G153"/>
  <c r="G154"/>
  <c r="G155"/>
  <c r="G156"/>
  <c r="G158"/>
  <c r="G159"/>
  <c r="G160"/>
  <c r="G161"/>
  <c r="G162"/>
  <c r="G163"/>
  <c r="G164"/>
  <c r="G165"/>
  <c r="G166"/>
  <c r="G167"/>
  <c r="G168"/>
  <c r="G169"/>
  <c r="G173"/>
  <c r="G175"/>
  <c r="G124"/>
  <c r="G125"/>
  <c r="G128"/>
  <c r="G129"/>
  <c r="G130"/>
  <c r="G131"/>
  <c r="G132"/>
  <c r="G133"/>
  <c r="G134"/>
  <c r="G135"/>
  <c r="G136"/>
  <c r="G137"/>
  <c r="G138"/>
  <c r="G112"/>
  <c r="G114"/>
  <c r="G115"/>
  <c r="G116"/>
  <c r="G117"/>
  <c r="G118"/>
  <c r="G119"/>
  <c r="G120"/>
  <c r="G122"/>
  <c r="G123"/>
  <c r="G107"/>
  <c r="G108"/>
  <c r="G109"/>
  <c r="G110"/>
  <c r="G94"/>
  <c r="G95"/>
  <c r="G96"/>
  <c r="G97"/>
  <c r="G98"/>
  <c r="G99"/>
  <c r="G100"/>
  <c r="G101"/>
  <c r="G102"/>
  <c r="G103"/>
  <c r="G104"/>
  <c r="G106"/>
  <c r="G83"/>
  <c r="G84"/>
  <c r="G85"/>
  <c r="G86"/>
  <c r="G87"/>
  <c r="G88"/>
  <c r="G89"/>
  <c r="G90"/>
  <c r="G91"/>
  <c r="G92"/>
  <c r="G93"/>
  <c r="G75"/>
  <c r="G76"/>
  <c r="G77"/>
  <c r="G78"/>
  <c r="G79"/>
  <c r="G80"/>
  <c r="G81"/>
  <c r="G82"/>
  <c r="G62"/>
  <c r="G63"/>
  <c r="G64"/>
  <c r="G65"/>
  <c r="G67"/>
  <c r="G68"/>
  <c r="G69"/>
  <c r="G71"/>
  <c r="G72"/>
  <c r="G73"/>
  <c r="G74"/>
  <c r="G55"/>
  <c r="G56"/>
  <c r="G57"/>
  <c r="G58"/>
  <c r="G59"/>
  <c r="G60"/>
  <c r="G61"/>
  <c r="G48"/>
  <c r="G49"/>
  <c r="G50"/>
  <c r="G51"/>
  <c r="G52"/>
  <c r="G35"/>
  <c r="G36"/>
  <c r="G37"/>
  <c r="G38"/>
  <c r="G39"/>
  <c r="G40"/>
  <c r="G41"/>
  <c r="G42"/>
  <c r="G43"/>
  <c r="G45"/>
  <c r="G46"/>
  <c r="G47"/>
  <c r="G26"/>
  <c r="G27"/>
  <c r="G28"/>
  <c r="G29"/>
  <c r="G30"/>
  <c r="G31"/>
  <c r="G32"/>
  <c r="G33"/>
  <c r="G34"/>
  <c r="G21"/>
  <c r="G22"/>
  <c r="G24"/>
  <c r="G25"/>
  <c r="G16"/>
  <c r="G17"/>
  <c r="G19"/>
  <c r="G20"/>
  <c r="F462"/>
  <c r="F558"/>
  <c r="F556"/>
  <c r="F554"/>
  <c r="F552"/>
  <c r="F550"/>
  <c r="F548"/>
  <c r="F534"/>
  <c r="F531"/>
  <c r="F529"/>
  <c r="F527"/>
  <c r="F525"/>
  <c r="F512"/>
  <c r="F509"/>
  <c r="F499"/>
  <c r="F497"/>
  <c r="F495"/>
  <c r="F492"/>
  <c r="F486"/>
  <c r="F484"/>
  <c r="F479"/>
  <c r="F470"/>
  <c r="F468"/>
  <c r="F465"/>
  <c r="F455"/>
  <c r="F453"/>
  <c r="F450"/>
  <c r="F439"/>
  <c r="F436"/>
  <c r="F434"/>
  <c r="F432"/>
  <c r="F429"/>
  <c r="F422"/>
  <c r="F420"/>
  <c r="F407"/>
  <c r="F392"/>
  <c r="F387"/>
  <c r="F384"/>
  <c r="F381"/>
  <c r="F376"/>
  <c r="F361"/>
  <c r="F355"/>
  <c r="F353"/>
  <c r="F343"/>
  <c r="F307"/>
  <c r="F292"/>
  <c r="G546" l="1"/>
  <c r="F383"/>
  <c r="F511"/>
  <c r="F533"/>
  <c r="F483"/>
  <c r="F452"/>
  <c r="F419"/>
  <c r="F291"/>
  <c r="F215" l="1"/>
  <c r="F212"/>
  <c r="F206"/>
  <c r="F203"/>
  <c r="F201"/>
  <c r="F199"/>
  <c r="F197"/>
  <c r="F194"/>
  <c r="F192"/>
  <c r="F187"/>
  <c r="F174"/>
  <c r="F172"/>
  <c r="F157"/>
  <c r="F152"/>
  <c r="F147"/>
  <c r="D558"/>
  <c r="D556"/>
  <c r="D554"/>
  <c r="D552"/>
  <c r="D550"/>
  <c r="D548"/>
  <c r="D534"/>
  <c r="D531"/>
  <c r="D529"/>
  <c r="D527"/>
  <c r="D525"/>
  <c r="D512"/>
  <c r="D509"/>
  <c r="D499"/>
  <c r="D497"/>
  <c r="D495"/>
  <c r="D492"/>
  <c r="D486"/>
  <c r="D484"/>
  <c r="D479"/>
  <c r="D470"/>
  <c r="D468"/>
  <c r="D465"/>
  <c r="D462"/>
  <c r="D455"/>
  <c r="D453"/>
  <c r="D450"/>
  <c r="D439"/>
  <c r="D436"/>
  <c r="D434"/>
  <c r="D432"/>
  <c r="D429"/>
  <c r="D422"/>
  <c r="D420"/>
  <c r="D407"/>
  <c r="D392"/>
  <c r="D387"/>
  <c r="D384"/>
  <c r="D381"/>
  <c r="D376"/>
  <c r="D361"/>
  <c r="D355"/>
  <c r="D353"/>
  <c r="D343"/>
  <c r="D307"/>
  <c r="D292"/>
  <c r="D289"/>
  <c r="D285"/>
  <c r="D283"/>
  <c r="D277"/>
  <c r="D272"/>
  <c r="D270"/>
  <c r="D268"/>
  <c r="D265"/>
  <c r="D262"/>
  <c r="D259"/>
  <c r="D255"/>
  <c r="D249"/>
  <c r="D238"/>
  <c r="D236"/>
  <c r="D226"/>
  <c r="D221"/>
  <c r="D218"/>
  <c r="D215"/>
  <c r="D212"/>
  <c r="D206"/>
  <c r="D203"/>
  <c r="D201"/>
  <c r="D199"/>
  <c r="D197"/>
  <c r="D192"/>
  <c r="D187"/>
  <c r="D172"/>
  <c r="D157"/>
  <c r="D152"/>
  <c r="D147"/>
  <c r="D121"/>
  <c r="D113"/>
  <c r="D111"/>
  <c r="D105"/>
  <c r="D70"/>
  <c r="D44"/>
  <c r="D23"/>
  <c r="D18"/>
  <c r="D15"/>
  <c r="E558"/>
  <c r="G558" s="1"/>
  <c r="E556"/>
  <c r="G556" s="1"/>
  <c r="E554"/>
  <c r="G554" s="1"/>
  <c r="E552"/>
  <c r="G552" s="1"/>
  <c r="E550"/>
  <c r="G550" s="1"/>
  <c r="E548"/>
  <c r="G548" s="1"/>
  <c r="E534"/>
  <c r="G534" s="1"/>
  <c r="E531"/>
  <c r="G531" s="1"/>
  <c r="E529"/>
  <c r="G529" s="1"/>
  <c r="E527"/>
  <c r="G527" s="1"/>
  <c r="E525"/>
  <c r="G525" s="1"/>
  <c r="E512"/>
  <c r="G512" s="1"/>
  <c r="E509"/>
  <c r="G509" s="1"/>
  <c r="E499"/>
  <c r="G499" s="1"/>
  <c r="E497"/>
  <c r="G497" s="1"/>
  <c r="E495"/>
  <c r="G495" s="1"/>
  <c r="E492"/>
  <c r="G492" s="1"/>
  <c r="E486"/>
  <c r="G486" s="1"/>
  <c r="E484"/>
  <c r="G484" s="1"/>
  <c r="E479"/>
  <c r="G479" s="1"/>
  <c r="E470"/>
  <c r="G470" s="1"/>
  <c r="E468"/>
  <c r="G468" s="1"/>
  <c r="E465"/>
  <c r="G465" s="1"/>
  <c r="E462"/>
  <c r="G462" s="1"/>
  <c r="E455"/>
  <c r="G455" s="1"/>
  <c r="E453"/>
  <c r="G453" s="1"/>
  <c r="E450"/>
  <c r="G450" s="1"/>
  <c r="E439"/>
  <c r="G439" s="1"/>
  <c r="E436"/>
  <c r="G436" s="1"/>
  <c r="E434"/>
  <c r="G434" s="1"/>
  <c r="E432"/>
  <c r="G432" s="1"/>
  <c r="E429"/>
  <c r="G429" s="1"/>
  <c r="E422"/>
  <c r="G422" s="1"/>
  <c r="E420"/>
  <c r="E407"/>
  <c r="G407" s="1"/>
  <c r="E392"/>
  <c r="G392" s="1"/>
  <c r="E387"/>
  <c r="G387" s="1"/>
  <c r="E384"/>
  <c r="G384" s="1"/>
  <c r="E381"/>
  <c r="G381" s="1"/>
  <c r="E376"/>
  <c r="G376" s="1"/>
  <c r="E361"/>
  <c r="G361" s="1"/>
  <c r="E355"/>
  <c r="G355" s="1"/>
  <c r="E353"/>
  <c r="G353" s="1"/>
  <c r="E343"/>
  <c r="G343" s="1"/>
  <c r="E307"/>
  <c r="G307" s="1"/>
  <c r="E292"/>
  <c r="E289"/>
  <c r="G289" s="1"/>
  <c r="E285"/>
  <c r="G285" s="1"/>
  <c r="E283"/>
  <c r="G283" s="1"/>
  <c r="E277"/>
  <c r="G277" s="1"/>
  <c r="E272"/>
  <c r="G272" s="1"/>
  <c r="E270"/>
  <c r="G270" s="1"/>
  <c r="E268"/>
  <c r="G268" s="1"/>
  <c r="E265"/>
  <c r="G265" s="1"/>
  <c r="E262"/>
  <c r="G262" s="1"/>
  <c r="E259"/>
  <c r="G259" s="1"/>
  <c r="E255"/>
  <c r="G255" s="1"/>
  <c r="E249"/>
  <c r="G249" s="1"/>
  <c r="E238"/>
  <c r="G238" s="1"/>
  <c r="E236"/>
  <c r="G236" s="1"/>
  <c r="E226"/>
  <c r="G226" s="1"/>
  <c r="E221"/>
  <c r="G221" s="1"/>
  <c r="E218"/>
  <c r="E215"/>
  <c r="E212"/>
  <c r="E206"/>
  <c r="E203"/>
  <c r="E201"/>
  <c r="E199"/>
  <c r="E197"/>
  <c r="E194"/>
  <c r="E192"/>
  <c r="E187"/>
  <c r="E174"/>
  <c r="E172"/>
  <c r="E157"/>
  <c r="E152"/>
  <c r="E147"/>
  <c r="E140"/>
  <c r="G140" s="1"/>
  <c r="E121"/>
  <c r="G121" s="1"/>
  <c r="E113"/>
  <c r="G113" s="1"/>
  <c r="E111"/>
  <c r="G111" s="1"/>
  <c r="E105"/>
  <c r="G105" s="1"/>
  <c r="E70"/>
  <c r="G70" s="1"/>
  <c r="E54"/>
  <c r="G54" s="1"/>
  <c r="E44"/>
  <c r="G44" s="1"/>
  <c r="E23"/>
  <c r="G23" s="1"/>
  <c r="E18"/>
  <c r="E15"/>
  <c r="G15" s="1"/>
  <c r="D217" l="1"/>
  <c r="E452"/>
  <c r="G452" s="1"/>
  <c r="E483"/>
  <c r="G483" s="1"/>
  <c r="E511"/>
  <c r="G511" s="1"/>
  <c r="E533"/>
  <c r="G533" s="1"/>
  <c r="D419"/>
  <c r="E14"/>
  <c r="G14" s="1"/>
  <c r="G18"/>
  <c r="E291"/>
  <c r="G291" s="1"/>
  <c r="G292"/>
  <c r="E146"/>
  <c r="E383"/>
  <c r="G383" s="1"/>
  <c r="G147"/>
  <c r="G157"/>
  <c r="G174"/>
  <c r="G192"/>
  <c r="G197"/>
  <c r="G201"/>
  <c r="G206"/>
  <c r="G215"/>
  <c r="E217"/>
  <c r="G217" s="1"/>
  <c r="G218"/>
  <c r="E419"/>
  <c r="G419" s="1"/>
  <c r="G420"/>
  <c r="D511"/>
  <c r="F146"/>
  <c r="G152"/>
  <c r="G172"/>
  <c r="G187"/>
  <c r="G194"/>
  <c r="G199"/>
  <c r="G203"/>
  <c r="G212"/>
  <c r="E53"/>
  <c r="G53" s="1"/>
  <c r="D53"/>
  <c r="D14"/>
  <c r="D483"/>
  <c r="D452"/>
  <c r="D383"/>
  <c r="D291"/>
  <c r="G146" l="1"/>
  <c r="E560"/>
  <c r="D560"/>
  <c r="F560"/>
  <c r="G560" l="1"/>
</calcChain>
</file>

<file path=xl/sharedStrings.xml><?xml version="1.0" encoding="utf-8"?>
<sst xmlns="http://schemas.openxmlformats.org/spreadsheetml/2006/main" count="1347" uniqueCount="506">
  <si>
    <t>Наименование показателя</t>
  </si>
  <si>
    <t>Код строки</t>
  </si>
  <si>
    <t>x</t>
  </si>
  <si>
    <t>Код расхода
по бюджетной классификации</t>
  </si>
  <si>
    <t>200</t>
  </si>
  <si>
    <t>Фонд оплаты труда учреждений</t>
  </si>
  <si>
    <t>06205050400080010111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</si>
  <si>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</si>
  <si>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06205050400080010119</t>
  </si>
  <si>
    <t>Субсидии бюджетным учреждениям на иные цели</t>
  </si>
  <si>
    <t>06207030400010970612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</si>
  <si>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</si>
  <si>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06207030400080020611</t>
  </si>
  <si>
    <t>06207030400080021611</t>
  </si>
  <si>
    <t>06207030400080025611</t>
  </si>
  <si>
    <t>Иные выплаты персоналу учреждений, за исключением фонда оплаты труда</t>
  </si>
  <si>
    <t>06208010400010970112</t>
  </si>
  <si>
    <t>Пособия, компенсации и иные социальные выплаты гражданам, кроме публичных нормативных обязательств</t>
  </si>
  <si>
    <t>06208010400010970321</t>
  </si>
  <si>
    <t>06208010400080030111</t>
  </si>
  <si>
    <t>06208010400080030119</t>
  </si>
  <si>
    <t>Закупка товаров, работ, услуг в сфере информационно-коммуникационных технологий</t>
  </si>
  <si>
    <t>06208010400080030242</t>
  </si>
  <si>
    <t>Прочая закупка товаров, работ и услуг</t>
  </si>
  <si>
    <t>06208010400080030244</t>
  </si>
  <si>
    <t>Уплата иных платежей</t>
  </si>
  <si>
    <t>06208010400080030853</t>
  </si>
  <si>
    <t>06208010400080031244</t>
  </si>
  <si>
    <t>Закупка энергетических ресурсов</t>
  </si>
  <si>
    <t>06208010400080031247</t>
  </si>
  <si>
    <t>06208010400080040111</t>
  </si>
  <si>
    <t>06208010400080040119</t>
  </si>
  <si>
    <t>06208010400080040242</t>
  </si>
  <si>
    <t>06208010400080040244</t>
  </si>
  <si>
    <t>Уплата налога на имущество организаций и земельного налога</t>
  </si>
  <si>
    <t>06208010400080040851</t>
  </si>
  <si>
    <t>Уплата прочих налогов, сборов</t>
  </si>
  <si>
    <t>06208010400080040852</t>
  </si>
  <si>
    <t>06208010400080040853</t>
  </si>
  <si>
    <t>06208010400080041244</t>
  </si>
  <si>
    <t>06208010400080041247</t>
  </si>
  <si>
    <t>06208010400080043244</t>
  </si>
  <si>
    <t>062080104000L4670244</t>
  </si>
  <si>
    <t>Фонд оплаты труда государственных (муниципальных) органов</t>
  </si>
  <si>
    <t>06208040400080050121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</si>
  <si>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</si>
  <si>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06208040400080050129</t>
  </si>
  <si>
    <t>06208040400080050853</t>
  </si>
  <si>
    <t>06208040400080060111</t>
  </si>
  <si>
    <t>06208040400080060119</t>
  </si>
  <si>
    <t>06208040400080060242</t>
  </si>
  <si>
    <t>06208040400080060244</t>
  </si>
  <si>
    <t>06208040400080061247</t>
  </si>
  <si>
    <t>07807010300010970112</t>
  </si>
  <si>
    <t>07807010300010970321</t>
  </si>
  <si>
    <t>07807010300012010111</t>
  </si>
  <si>
    <t>07807010300012010119</t>
  </si>
  <si>
    <t>07807010300080080111</t>
  </si>
  <si>
    <t>07807010300080080112</t>
  </si>
  <si>
    <t>07807010300080080119</t>
  </si>
  <si>
    <t>07807010300080080242</t>
  </si>
  <si>
    <t>07807010300080080244</t>
  </si>
  <si>
    <t>07807010300080080851</t>
  </si>
  <si>
    <t>07807010300080080853</t>
  </si>
  <si>
    <t>07807010300080081244</t>
  </si>
  <si>
    <t>07807010300080081247</t>
  </si>
  <si>
    <t>07807010300080082244</t>
  </si>
  <si>
    <t>07807020300010970112</t>
  </si>
  <si>
    <t>07807020300010970321</t>
  </si>
  <si>
    <t>07807020300010970612</t>
  </si>
  <si>
    <t>07807020300012030111</t>
  </si>
  <si>
    <t>07807020300012030119</t>
  </si>
  <si>
    <t>07807020300012030244</t>
  </si>
  <si>
    <t>07807020300012030611</t>
  </si>
  <si>
    <t>07807020300012040244</t>
  </si>
  <si>
    <t>07807020300012040611</t>
  </si>
  <si>
    <t>Приобретение товаров, работ, услуг в пользу граждан в целях их социального обеспечения</t>
  </si>
  <si>
    <t>07807020300012240612</t>
  </si>
  <si>
    <t>07807020300053030111</t>
  </si>
  <si>
    <t>07807020300053030119</t>
  </si>
  <si>
    <t>07807020300053030611</t>
  </si>
  <si>
    <t>07807020300080090111</t>
  </si>
  <si>
    <t>07807020300080090112</t>
  </si>
  <si>
    <t>07807020300080090119</t>
  </si>
  <si>
    <t>07807020300080090242</t>
  </si>
  <si>
    <t>07807020300080090244</t>
  </si>
  <si>
    <t>Стипендии</t>
  </si>
  <si>
    <t>07807020300080090340</t>
  </si>
  <si>
    <t>07807020300080090611</t>
  </si>
  <si>
    <t>07807020300080090612</t>
  </si>
  <si>
    <t>07807020300080090851</t>
  </si>
  <si>
    <t>07807020300080090853</t>
  </si>
  <si>
    <t>07807020300080091244</t>
  </si>
  <si>
    <t>07807020300080091247</t>
  </si>
  <si>
    <t>07807020300080091611</t>
  </si>
  <si>
    <t>07807020300080092244</t>
  </si>
  <si>
    <t>07807020300080095611</t>
  </si>
  <si>
    <t>07807020300080096612</t>
  </si>
  <si>
    <t>07807020300080100244</t>
  </si>
  <si>
    <t>078070203000L3042244</t>
  </si>
  <si>
    <t>078070203000L3042612</t>
  </si>
  <si>
    <t>078070203000S0090323</t>
  </si>
  <si>
    <t>07807030300010970612</t>
  </si>
  <si>
    <t>07807030300080110611</t>
  </si>
  <si>
    <t>07807030300080111611</t>
  </si>
  <si>
    <t>07807030300080115611</t>
  </si>
  <si>
    <t>07807030300080420611</t>
  </si>
  <si>
    <t>07807050300012130244</t>
  </si>
  <si>
    <t>07807070300012430612</t>
  </si>
  <si>
    <t>07807070300012440244</t>
  </si>
  <si>
    <t>07807070300012440612</t>
  </si>
  <si>
    <t>07807070300012450323</t>
  </si>
  <si>
    <t>07807070300080130244</t>
  </si>
  <si>
    <t>07807070300080130323</t>
  </si>
  <si>
    <t>07807070300080130612</t>
  </si>
  <si>
    <t>07807090300012190121</t>
  </si>
  <si>
    <t>07807090300012190129</t>
  </si>
  <si>
    <t>07807090300012190242</t>
  </si>
  <si>
    <t>07807090300012190244</t>
  </si>
  <si>
    <t>07807090300080140121</t>
  </si>
  <si>
    <t>07807090300080140129</t>
  </si>
  <si>
    <t>07807090300080150111</t>
  </si>
  <si>
    <t>07807090300080150119</t>
  </si>
  <si>
    <t>07807090300080150242</t>
  </si>
  <si>
    <t>07807090300080150244</t>
  </si>
  <si>
    <t>Премии и гранты</t>
  </si>
  <si>
    <t>07807090300080150350</t>
  </si>
  <si>
    <t>Исполнение судебных актов Российской Федерации и мировых соглашений по возмещению причиненного вреда</t>
  </si>
  <si>
    <t>07807090300080150831</t>
  </si>
  <si>
    <t>07807090300080150851</t>
  </si>
  <si>
    <t>07807090300080150852</t>
  </si>
  <si>
    <t>07807090300080150853</t>
  </si>
  <si>
    <t>07807090300080151247</t>
  </si>
  <si>
    <t>07810040300012200323</t>
  </si>
  <si>
    <t>Пособия, компенсации, меры социальной поддержки по публичным нормативным обязательствам</t>
  </si>
  <si>
    <t>07810045210011450313</t>
  </si>
  <si>
    <t>07810045210011460323</t>
  </si>
  <si>
    <t>07810045210011470313</t>
  </si>
  <si>
    <t>09801025230010930121</t>
  </si>
  <si>
    <t>09801025230010930129</t>
  </si>
  <si>
    <t>09801025230080210121</t>
  </si>
  <si>
    <t>09801025230080210129</t>
  </si>
  <si>
    <t>09801035230080220242</t>
  </si>
  <si>
    <t>09801035230080220244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</si>
  <si>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</si>
  <si>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09801035230080230123</t>
  </si>
  <si>
    <t>09801035230080240123</t>
  </si>
  <si>
    <t>09801045230010930121</t>
  </si>
  <si>
    <t>09801045230010930129</t>
  </si>
  <si>
    <t>09801045230080250121</t>
  </si>
  <si>
    <t>Иные выплаты персоналу государственных (муниципальных) органов, за исключением фонда оплаты труда</t>
  </si>
  <si>
    <t>09801045230080250122</t>
  </si>
  <si>
    <t>09801045230080250129</t>
  </si>
  <si>
    <t>09801045230080250242</t>
  </si>
  <si>
    <t>09801045230080250244</t>
  </si>
  <si>
    <t>09801045230080250851</t>
  </si>
  <si>
    <t>09801045230080250852</t>
  </si>
  <si>
    <t>09801045230080250853</t>
  </si>
  <si>
    <t>09801045230080251244</t>
  </si>
  <si>
    <t>09801045230080251247</t>
  </si>
  <si>
    <t>Специальные расходы</t>
  </si>
  <si>
    <t>09801075210080360880</t>
  </si>
  <si>
    <t>09801135210014150121</t>
  </si>
  <si>
    <t>09801135210014150129</t>
  </si>
  <si>
    <t>09801135210016090244</t>
  </si>
  <si>
    <t>09801135210016100244</t>
  </si>
  <si>
    <t>09801135210016200244</t>
  </si>
  <si>
    <t>09801135210019500244</t>
  </si>
  <si>
    <t>09801135210059310121</t>
  </si>
  <si>
    <t>09801135210059310129</t>
  </si>
  <si>
    <t>09801135210059310242</t>
  </si>
  <si>
    <t>09801135210059310244</t>
  </si>
  <si>
    <t>09801135210059310247</t>
  </si>
  <si>
    <t>09803100700080250121</t>
  </si>
  <si>
    <t>09803100700080250129</t>
  </si>
  <si>
    <t>09803100700080250242</t>
  </si>
  <si>
    <t>09803100700080250244</t>
  </si>
  <si>
    <t>09804055210015500244</t>
  </si>
  <si>
    <t>09804125250080290244</t>
  </si>
  <si>
    <t>09805010500080520244</t>
  </si>
  <si>
    <t>09805025240080900244</t>
  </si>
  <si>
    <t>09805030500080600244</t>
  </si>
  <si>
    <t>Закупка товаров, работ, услуг в целях капитального ремонта государственного (муниципального) имущества</t>
  </si>
  <si>
    <t>098070203000L7500243</t>
  </si>
  <si>
    <t>098070203000L7500244</t>
  </si>
  <si>
    <t>09807030300080420611</t>
  </si>
  <si>
    <t>09807030900010970612</t>
  </si>
  <si>
    <t>09807030900080070611</t>
  </si>
  <si>
    <t>09807030900080071611</t>
  </si>
  <si>
    <t>09807030900080075611</t>
  </si>
  <si>
    <t>Иные пенсии, социальные доплаты к пенсиям</t>
  </si>
  <si>
    <t>09810015220080300312</t>
  </si>
  <si>
    <t>Субсидии гражданам на приобретение жилья</t>
  </si>
  <si>
    <t>098100305000L5760322</t>
  </si>
  <si>
    <t>09811011300080300244</t>
  </si>
  <si>
    <t>70001025230080210121</t>
  </si>
  <si>
    <t>70001025230080210129</t>
  </si>
  <si>
    <t>70001035230080220242</t>
  </si>
  <si>
    <t>70001035230080220244</t>
  </si>
  <si>
    <t>70001035230080230123</t>
  </si>
  <si>
    <t>70001035230080240123</t>
  </si>
  <si>
    <t>70001045230080250121</t>
  </si>
  <si>
    <t>70001045230080250129</t>
  </si>
  <si>
    <t>70001045230080250242</t>
  </si>
  <si>
    <t>70001045230080250244</t>
  </si>
  <si>
    <t>70001045230080250851</t>
  </si>
  <si>
    <t>70001045230080250852</t>
  </si>
  <si>
    <t>70001045230080250853</t>
  </si>
  <si>
    <t>70001045230080251244</t>
  </si>
  <si>
    <t>70001045230080251247</t>
  </si>
  <si>
    <t>70001055210051200244</t>
  </si>
  <si>
    <t>70001135210014150121</t>
  </si>
  <si>
    <t>70001135210014150129</t>
  </si>
  <si>
    <t>70001135210014150242</t>
  </si>
  <si>
    <t>70001135210014150244</t>
  </si>
  <si>
    <t>70001135210019500244</t>
  </si>
  <si>
    <t>70001135210059310121</t>
  </si>
  <si>
    <t>70001135210059310129</t>
  </si>
  <si>
    <t>70001135210059310242</t>
  </si>
  <si>
    <t>70001135210059310244</t>
  </si>
  <si>
    <t>70001135210059310247</t>
  </si>
  <si>
    <t>70002035210051180121</t>
  </si>
  <si>
    <t>70002035210051180129</t>
  </si>
  <si>
    <t>70002035210051180242</t>
  </si>
  <si>
    <t>70002035210051180244</t>
  </si>
  <si>
    <t>70002035250080350244</t>
  </si>
  <si>
    <t>70003100700080250121</t>
  </si>
  <si>
    <t>70003100700080250129</t>
  </si>
  <si>
    <t>70003100700080250242</t>
  </si>
  <si>
    <t>70004055230080260121</t>
  </si>
  <si>
    <t>70004055230080260129</t>
  </si>
  <si>
    <t>70004090500015030244</t>
  </si>
  <si>
    <t>70004090500080320244</t>
  </si>
  <si>
    <t>70005010500014040244</t>
  </si>
  <si>
    <t>70005010500080520244</t>
  </si>
  <si>
    <t>70005025240080900244</t>
  </si>
  <si>
    <t>70005030500080600244</t>
  </si>
  <si>
    <t>70007020300017240244</t>
  </si>
  <si>
    <t>70007020300080097244</t>
  </si>
  <si>
    <t>700070203000L7500243</t>
  </si>
  <si>
    <t>700070203000L7500244</t>
  </si>
  <si>
    <t>70007030300080420611</t>
  </si>
  <si>
    <t>70007030900010970612</t>
  </si>
  <si>
    <t>70007030900080070611</t>
  </si>
  <si>
    <t>70007030900080071611</t>
  </si>
  <si>
    <t>70007030900080075611</t>
  </si>
  <si>
    <t>70010015220080300312</t>
  </si>
  <si>
    <t>700100305000L5760322</t>
  </si>
  <si>
    <t>70010035210080170321</t>
  </si>
  <si>
    <t>70011011300080300244</t>
  </si>
  <si>
    <t>71007010300010970112</t>
  </si>
  <si>
    <t>71007010300010970321</t>
  </si>
  <si>
    <t>71007010300012010111</t>
  </si>
  <si>
    <t>71007010300012010119</t>
  </si>
  <si>
    <t>71007010300012020244</t>
  </si>
  <si>
    <t>71007010300080080111</t>
  </si>
  <si>
    <t>71007010300080080119</t>
  </si>
  <si>
    <t>71007010300080080242</t>
  </si>
  <si>
    <t>71007010300080080244</t>
  </si>
  <si>
    <t>71007010300080080851</t>
  </si>
  <si>
    <t>71007010300080080853</t>
  </si>
  <si>
    <t>71007010300080081244</t>
  </si>
  <si>
    <t>71007010300080081247</t>
  </si>
  <si>
    <t>71007010300080082244</t>
  </si>
  <si>
    <t>71007020300010970112</t>
  </si>
  <si>
    <t>71007020300010970321</t>
  </si>
  <si>
    <t>71007020300010970612</t>
  </si>
  <si>
    <t>71007020300012030111</t>
  </si>
  <si>
    <t>71007020300012030119</t>
  </si>
  <si>
    <t>71007020300012030244</t>
  </si>
  <si>
    <t>71007020300012030611</t>
  </si>
  <si>
    <t>71007020300012040242</t>
  </si>
  <si>
    <t>71007020300012040244</t>
  </si>
  <si>
    <t>71007020300012040611</t>
  </si>
  <si>
    <t>71007020300012240323</t>
  </si>
  <si>
    <t>71007020300012240612</t>
  </si>
  <si>
    <t>71007020300053030111</t>
  </si>
  <si>
    <t>71007020300053030119</t>
  </si>
  <si>
    <t>71007020300053030611</t>
  </si>
  <si>
    <t>71007020300080090111</t>
  </si>
  <si>
    <t>71007020300080090112</t>
  </si>
  <si>
    <t>71007020300080090119</t>
  </si>
  <si>
    <t>71007020300080090242</t>
  </si>
  <si>
    <t>71007020300080090244</t>
  </si>
  <si>
    <t>71007020300080090611</t>
  </si>
  <si>
    <t>71007020300080090612</t>
  </si>
  <si>
    <t>71007020300080090851</t>
  </si>
  <si>
    <t>71007020300080090853</t>
  </si>
  <si>
    <t>71007020300080091244</t>
  </si>
  <si>
    <t>71007020300080091247</t>
  </si>
  <si>
    <t>71007020300080091611</t>
  </si>
  <si>
    <t>71007020300080092244</t>
  </si>
  <si>
    <t>71007020300080095611</t>
  </si>
  <si>
    <t>71007020300080096612</t>
  </si>
  <si>
    <t>71007020300080100244</t>
  </si>
  <si>
    <t>710070203000L3042244</t>
  </si>
  <si>
    <t>710070203000L3042612</t>
  </si>
  <si>
    <t>710070203000S0090323</t>
  </si>
  <si>
    <t>710070203000S0090612</t>
  </si>
  <si>
    <t>71007030300010970612</t>
  </si>
  <si>
    <t>71007030300080110611</t>
  </si>
  <si>
    <t>71007030300080111611</t>
  </si>
  <si>
    <t>71007030300080115611</t>
  </si>
  <si>
    <t>71007030300080420611</t>
  </si>
  <si>
    <t>Гранты в форме субсидии бюджетным учреждениям</t>
  </si>
  <si>
    <t>71007030300080420613</t>
  </si>
  <si>
    <t>Гранты в форме субсидии автономным учреждениям</t>
  </si>
  <si>
    <t>71007030300080420623</t>
  </si>
  <si>
    <t>Субсидии (гранты в форме субсидий), не подлежащие казначейскому сопровождению</t>
  </si>
  <si>
    <t>71007030300080420633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</si>
  <si>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</si>
  <si>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71007030300080420813</t>
  </si>
  <si>
    <t>71007050300012130244</t>
  </si>
  <si>
    <t>71007070300012440244</t>
  </si>
  <si>
    <t>71007070300012450323</t>
  </si>
  <si>
    <t>71007070300080130244</t>
  </si>
  <si>
    <t>71007070300080130323</t>
  </si>
  <si>
    <t>710070703000S0130244</t>
  </si>
  <si>
    <t>71007090300012190121</t>
  </si>
  <si>
    <t>71007090300012190129</t>
  </si>
  <si>
    <t>71007090300012190242</t>
  </si>
  <si>
    <t>71007090300012190244</t>
  </si>
  <si>
    <t>71007090300012390121</t>
  </si>
  <si>
    <t>71007090300012390129</t>
  </si>
  <si>
    <t>71007090300080140121</t>
  </si>
  <si>
    <t>71007090300080140129</t>
  </si>
  <si>
    <t>71007090300080150111</t>
  </si>
  <si>
    <t>71007090300080150119</t>
  </si>
  <si>
    <t>71007090300080150242</t>
  </si>
  <si>
    <t>71007090300080150244</t>
  </si>
  <si>
    <t>71007090300080150853</t>
  </si>
  <si>
    <t>71007090300080151247</t>
  </si>
  <si>
    <t>71010040300012200323</t>
  </si>
  <si>
    <t>71010045210011450313</t>
  </si>
  <si>
    <t>71010045210011460323</t>
  </si>
  <si>
    <t>71010045210011470313</t>
  </si>
  <si>
    <t>71010065210012800323</t>
  </si>
  <si>
    <t>72005050400080010111</t>
  </si>
  <si>
    <t>72005050400080010119</t>
  </si>
  <si>
    <t>72007030400010970612</t>
  </si>
  <si>
    <t>72007030400080020611</t>
  </si>
  <si>
    <t>72007030400080021611</t>
  </si>
  <si>
    <t>72007030400080025611</t>
  </si>
  <si>
    <t>72008010400010970112</t>
  </si>
  <si>
    <t>72008010400010970321</t>
  </si>
  <si>
    <t>72008010400080031247</t>
  </si>
  <si>
    <t>72008010400080040111</t>
  </si>
  <si>
    <t>72008010400080040119</t>
  </si>
  <si>
    <t>72008010400080040242</t>
  </si>
  <si>
    <t>72008010400080040244</t>
  </si>
  <si>
    <t>72008010400080040851</t>
  </si>
  <si>
    <t>72008010400080040852</t>
  </si>
  <si>
    <t>72008010400080040853</t>
  </si>
  <si>
    <t>72008010400080041244</t>
  </si>
  <si>
    <t>72008010400080041247</t>
  </si>
  <si>
    <t>72008010400080043244</t>
  </si>
  <si>
    <t>720080104000L4670244</t>
  </si>
  <si>
    <t>72008040400080050121</t>
  </si>
  <si>
    <t>72008040400080050129</t>
  </si>
  <si>
    <t>72008040400080050853</t>
  </si>
  <si>
    <t>72008040400080060111</t>
  </si>
  <si>
    <t>72008040400080060119</t>
  </si>
  <si>
    <t>72008040400080060242</t>
  </si>
  <si>
    <t>72008040400080060244</t>
  </si>
  <si>
    <t>72008040400080060851</t>
  </si>
  <si>
    <t>72008040400080060853</t>
  </si>
  <si>
    <t>72008040400080061244</t>
  </si>
  <si>
    <t>72008040400080061247</t>
  </si>
  <si>
    <t>Резервные средства</t>
  </si>
  <si>
    <t>74001115250080340870</t>
  </si>
  <si>
    <t>74003105250080800111</t>
  </si>
  <si>
    <t>74003105250080800119</t>
  </si>
  <si>
    <t>74003105250080800242</t>
  </si>
  <si>
    <t>74003105250080800244</t>
  </si>
  <si>
    <t>74003105250080800247</t>
  </si>
  <si>
    <t>74003105250080800852</t>
  </si>
  <si>
    <t>740040152500LП020121</t>
  </si>
  <si>
    <t>740040152500LП020129</t>
  </si>
  <si>
    <t>74004090500080320244</t>
  </si>
  <si>
    <t>74005010500080520244</t>
  </si>
  <si>
    <t>74005030500080600244</t>
  </si>
  <si>
    <t>74005030500080600853</t>
  </si>
  <si>
    <t>74005055250010930111</t>
  </si>
  <si>
    <t>74005055250010930119</t>
  </si>
  <si>
    <t>74005055250080340111</t>
  </si>
  <si>
    <t>74005055250080340119</t>
  </si>
  <si>
    <t>74005055250080340242</t>
  </si>
  <si>
    <t>74005055250080340244</t>
  </si>
  <si>
    <t>74005055250080340247</t>
  </si>
  <si>
    <t>74005055250080340851</t>
  </si>
  <si>
    <t>74005055250080340852</t>
  </si>
  <si>
    <t>74005055250080340853</t>
  </si>
  <si>
    <t>74008010400080040244</t>
  </si>
  <si>
    <t>75001115250080340870</t>
  </si>
  <si>
    <t>75003105250080800111</t>
  </si>
  <si>
    <t>75003105250080800119</t>
  </si>
  <si>
    <t>75003105250080800242</t>
  </si>
  <si>
    <t>75003105250080800244</t>
  </si>
  <si>
    <t>75003105250080800247</t>
  </si>
  <si>
    <t>75003105250080800852</t>
  </si>
  <si>
    <t>750040152500LП020121</t>
  </si>
  <si>
    <t>750040152500LП020129</t>
  </si>
  <si>
    <t>75004090500080320244</t>
  </si>
  <si>
    <t>75004090500080320247</t>
  </si>
  <si>
    <t>75005030500080600244</t>
  </si>
  <si>
    <t>75005055250080340111</t>
  </si>
  <si>
    <t>75005055250080340119</t>
  </si>
  <si>
    <t>75005055250080340242</t>
  </si>
  <si>
    <t>75005055250080340244</t>
  </si>
  <si>
    <t>75005055250080340247</t>
  </si>
  <si>
    <t>75005055250080340851</t>
  </si>
  <si>
    <t>75005055250080340852</t>
  </si>
  <si>
    <t>75005055250080340853</t>
  </si>
  <si>
    <t>75008010400080040242</t>
  </si>
  <si>
    <t>75008010400080040244</t>
  </si>
  <si>
    <t>75008010400080040247</t>
  </si>
  <si>
    <t>76001115250080340870</t>
  </si>
  <si>
    <t>76003105250080800111</t>
  </si>
  <si>
    <t>76003105250080800119</t>
  </si>
  <si>
    <t>76003105250080800242</t>
  </si>
  <si>
    <t>76003105250080800244</t>
  </si>
  <si>
    <t>76003105250080800852</t>
  </si>
  <si>
    <t>760040152500LП020121</t>
  </si>
  <si>
    <t>760040152500LП020129</t>
  </si>
  <si>
    <t>76004090500080320244</t>
  </si>
  <si>
    <t>76005030500080600244</t>
  </si>
  <si>
    <t>76005055250010930111</t>
  </si>
  <si>
    <t>76005055250010930119</t>
  </si>
  <si>
    <t>76005055250080340111</t>
  </si>
  <si>
    <t>76005055250080340119</t>
  </si>
  <si>
    <t>76005055250080340242</t>
  </si>
  <si>
    <t>76005055250080340244</t>
  </si>
  <si>
    <t>76005055250080340851</t>
  </si>
  <si>
    <t>76005055250080340852</t>
  </si>
  <si>
    <t>76005055250080340853</t>
  </si>
  <si>
    <t>76008010400080040244</t>
  </si>
  <si>
    <t>80001060840019400244</t>
  </si>
  <si>
    <t>80001060840080160121</t>
  </si>
  <si>
    <t>80001060840080160129</t>
  </si>
  <si>
    <t>80001060840080160242</t>
  </si>
  <si>
    <t>80001060840080160244</t>
  </si>
  <si>
    <t>80001060840080160853</t>
  </si>
  <si>
    <t>80001060840080161247</t>
  </si>
  <si>
    <t>80001060840080700121</t>
  </si>
  <si>
    <t>80001060840080700129</t>
  </si>
  <si>
    <t>80001060840080700242</t>
  </si>
  <si>
    <t>80001060840080700244</t>
  </si>
  <si>
    <t>80001060840080700853</t>
  </si>
  <si>
    <t>80001110840080170870</t>
  </si>
  <si>
    <t>Консолидированные субсидии</t>
  </si>
  <si>
    <t>8000503050F255550523</t>
  </si>
  <si>
    <t>Дотации на выравнивание бюджетной обеспеченности</t>
  </si>
  <si>
    <t>80014010840080190511</t>
  </si>
  <si>
    <t>Иные дотации</t>
  </si>
  <si>
    <t>80014020840080200512</t>
  </si>
  <si>
    <t>90001060840010930121</t>
  </si>
  <si>
    <t>90001060840010930129</t>
  </si>
  <si>
    <t>90001060840080160121</t>
  </si>
  <si>
    <t>90001060840080160129</t>
  </si>
  <si>
    <t>90001060840080160242</t>
  </si>
  <si>
    <t>90001060840080160244</t>
  </si>
  <si>
    <t>90001060840080160853</t>
  </si>
  <si>
    <t>90001060840080161247</t>
  </si>
  <si>
    <t>90001060840080700121</t>
  </si>
  <si>
    <t>90001060840080700129</t>
  </si>
  <si>
    <t>90001060840080700242</t>
  </si>
  <si>
    <t>Субвенции</t>
  </si>
  <si>
    <t>90001135210016100530</t>
  </si>
  <si>
    <t>90002035210051180530</t>
  </si>
  <si>
    <t>Иные межбюджетные трансферты</t>
  </si>
  <si>
    <t>900040152500LП020540</t>
  </si>
  <si>
    <t>9000503050F255550523</t>
  </si>
  <si>
    <t>90014010840080190511</t>
  </si>
  <si>
    <t>90014020840080200512</t>
  </si>
  <si>
    <t>450</t>
  </si>
  <si>
    <t>Казенное учреждение районный отдел культуры</t>
  </si>
  <si>
    <t>Муниципальное казенное учреждениеЧастоозерский районный отдел образования</t>
  </si>
  <si>
    <t>Администрация Частоозерского района</t>
  </si>
  <si>
    <t>Районный финансовый отдел Администрации Частоозерского района</t>
  </si>
  <si>
    <t>Администрация Частоозерского муниципального округа</t>
  </si>
  <si>
    <t>Отдел образования Администрации Частоозерского муниципального округа</t>
  </si>
  <si>
    <t>Отдел культуры Администрации Частоозерского муниципального округа</t>
  </si>
  <si>
    <t>МКУ "Беляковский территориальный отдел"</t>
  </si>
  <si>
    <t>МКУ "Восточный территориальный отдел"</t>
  </si>
  <si>
    <t>МКУ "Долговский территориальный отдел"</t>
  </si>
  <si>
    <t>Частоозерский финансовый отдел</t>
  </si>
  <si>
    <t>ВСЕГО</t>
  </si>
  <si>
    <t>Приложение 3</t>
  </si>
  <si>
    <t>к решению Думы Частоозерского  муниципального округа от                      2022 года №</t>
  </si>
  <si>
    <t>"О внесении изменений в решение Частоозерской районной Думы от 28 декабря 2021 г.</t>
  </si>
  <si>
    <t>№ 90 "О районном бюджете на 2022 год и на плановый период 2023 и 2024 годов"</t>
  </si>
  <si>
    <t>Утверждённые бюджетные 
назначения на 2022 год</t>
  </si>
  <si>
    <t>Ведомственная структура расходов районного бюджета на 2022 год</t>
  </si>
  <si>
    <t>70010035210019980321</t>
  </si>
  <si>
    <t>Исполненные бюджетные 
назначения на 2022 год</t>
  </si>
  <si>
    <t>Утверждённые бюджетные 
назначения на 2022 год (первоночальные)</t>
  </si>
  <si>
    <t>% исполнения</t>
  </si>
  <si>
    <t>07807010300012020244</t>
  </si>
  <si>
    <t>07807020300012240244</t>
  </si>
  <si>
    <t>07807090300012390121</t>
  </si>
  <si>
    <t>07807090300012390129</t>
  </si>
  <si>
    <t>07810065210012800323</t>
  </si>
  <si>
    <t>09801055210051200244</t>
  </si>
  <si>
    <t>09801135210014150242</t>
  </si>
  <si>
    <t>09804090500080320244</t>
  </si>
  <si>
    <t>90001110840080170870</t>
  </si>
</sst>
</file>

<file path=xl/styles.xml><?xml version="1.0" encoding="utf-8"?>
<styleSheet xmlns="http://schemas.openxmlformats.org/spreadsheetml/2006/main">
  <fonts count="23">
    <font>
      <sz val="11"/>
      <name val="Calibri"/>
      <family val="2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6"/>
      <color rgb="FF000000"/>
      <name val="Calibri"/>
      <scheme val="minor"/>
    </font>
    <font>
      <sz val="7"/>
      <color rgb="FF000000"/>
      <name val="Calibri"/>
      <scheme val="minor"/>
    </font>
    <font>
      <sz val="11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0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3" fillId="0" borderId="0"/>
    <xf numFmtId="0" fontId="13" fillId="0" borderId="0"/>
    <xf numFmtId="0" fontId="13" fillId="0" borderId="0"/>
    <xf numFmtId="0" fontId="12" fillId="0" borderId="1"/>
    <xf numFmtId="0" fontId="12" fillId="0" borderId="1"/>
    <xf numFmtId="0" fontId="9" fillId="2" borderId="1"/>
    <xf numFmtId="0" fontId="10" fillId="2" borderId="1"/>
    <xf numFmtId="0" fontId="5" fillId="0" borderId="1"/>
    <xf numFmtId="0" fontId="9" fillId="2" borderId="1">
      <alignment shrinkToFit="1"/>
    </xf>
    <xf numFmtId="1" fontId="2" fillId="0" borderId="4">
      <alignment horizontal="center" vertical="center" shrinkToFit="1"/>
    </xf>
    <xf numFmtId="0" fontId="10" fillId="2" borderId="1">
      <alignment shrinkToFit="1"/>
    </xf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0" fontId="5" fillId="0" borderId="1" xfId="7" applyNumberFormat="1" applyProtection="1">
      <alignment vertical="center"/>
    </xf>
    <xf numFmtId="0" fontId="2" fillId="0" borderId="1" xfId="11" applyNumberFormat="1" applyProtection="1">
      <alignment vertical="center"/>
    </xf>
    <xf numFmtId="0" fontId="1" fillId="0" borderId="1" xfId="25" applyNumberFormat="1" applyProtection="1">
      <alignment vertical="center" wrapText="1"/>
    </xf>
    <xf numFmtId="0" fontId="10" fillId="0" borderId="8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10" fillId="0" borderId="2" xfId="28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1" fontId="10" fillId="0" borderId="10" xfId="31" applyNumberFormat="1" applyProtection="1">
      <alignment horizontal="center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0" fontId="2" fillId="0" borderId="5" xfId="46" applyNumberFormat="1" applyProtection="1">
      <alignment vertical="center"/>
    </xf>
    <xf numFmtId="49" fontId="14" fillId="0" borderId="9" xfId="30" applyNumberFormat="1" applyFont="1" applyProtection="1">
      <alignment vertical="center" wrapText="1"/>
    </xf>
    <xf numFmtId="49" fontId="14" fillId="0" borderId="12" xfId="36" applyNumberFormat="1" applyFont="1" applyProtection="1">
      <alignment horizontal="left" vertical="center" wrapText="1" indent="1"/>
    </xf>
    <xf numFmtId="49" fontId="15" fillId="0" borderId="12" xfId="36" applyNumberFormat="1" applyFont="1" applyProtection="1">
      <alignment horizontal="left" vertical="center" wrapText="1" indent="1"/>
    </xf>
    <xf numFmtId="4" fontId="15" fillId="0" borderId="8" xfId="39" applyNumberFormat="1" applyFont="1" applyProtection="1">
      <alignment horizontal="right" vertical="center" shrinkToFit="1"/>
    </xf>
    <xf numFmtId="4" fontId="14" fillId="0" borderId="8" xfId="33" applyNumberFormat="1" applyFont="1" applyProtection="1">
      <alignment horizontal="right" vertical="center" shrinkToFit="1"/>
    </xf>
    <xf numFmtId="49" fontId="16" fillId="0" borderId="9" xfId="30" applyNumberFormat="1" applyFont="1" applyProtection="1">
      <alignment vertical="center" wrapText="1"/>
    </xf>
    <xf numFmtId="0" fontId="0" fillId="0" borderId="1" xfId="0" applyFont="1" applyBorder="1" applyAlignment="1" applyProtection="1">
      <alignment horizontal="right"/>
      <protection locked="0"/>
    </xf>
    <xf numFmtId="0" fontId="19" fillId="0" borderId="2" xfId="28" applyNumberFormat="1" applyFont="1" applyProtection="1">
      <alignment horizontal="center" vertical="center" wrapText="1"/>
    </xf>
    <xf numFmtId="1" fontId="19" fillId="0" borderId="8" xfId="32" applyNumberFormat="1" applyFont="1" applyProtection="1">
      <alignment horizontal="center" vertical="center" shrinkToFit="1"/>
    </xf>
    <xf numFmtId="1" fontId="20" fillId="0" borderId="8" xfId="38" applyNumberFormat="1" applyFont="1" applyProtection="1">
      <alignment horizontal="center" vertical="center" shrinkToFit="1"/>
    </xf>
    <xf numFmtId="4" fontId="20" fillId="0" borderId="8" xfId="39" applyNumberFormat="1" applyFont="1" applyProtection="1">
      <alignment horizontal="right" vertical="center" shrinkToFit="1"/>
    </xf>
    <xf numFmtId="0" fontId="19" fillId="0" borderId="13" xfId="43" applyNumberFormat="1" applyFont="1" applyProtection="1">
      <alignment vertical="center"/>
    </xf>
    <xf numFmtId="49" fontId="11" fillId="3" borderId="12" xfId="36" applyNumberFormat="1" applyFill="1" applyProtection="1">
      <alignment horizontal="left" vertical="center" wrapText="1" indent="1"/>
    </xf>
    <xf numFmtId="1" fontId="11" fillId="3" borderId="10" xfId="37" applyNumberFormat="1" applyFill="1" applyProtection="1">
      <alignment horizontal="center" vertical="center" shrinkToFit="1"/>
    </xf>
    <xf numFmtId="49" fontId="20" fillId="3" borderId="8" xfId="38" applyNumberFormat="1" applyFont="1" applyFill="1" applyAlignment="1" applyProtection="1">
      <alignment horizontal="center" vertical="center" shrinkToFit="1"/>
    </xf>
    <xf numFmtId="4" fontId="20" fillId="3" borderId="8" xfId="39" applyNumberFormat="1" applyFont="1" applyFill="1" applyProtection="1">
      <alignment horizontal="right" vertical="center" shrinkToFit="1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1" xfId="25" applyNumberFormat="1" applyFont="1" applyAlignment="1" applyProtection="1">
      <alignment horizontal="right" vertical="center" wrapText="1"/>
    </xf>
    <xf numFmtId="0" fontId="10" fillId="0" borderId="1" xfId="44">
      <alignment horizontal="left" vertical="center" wrapText="1"/>
    </xf>
    <xf numFmtId="0" fontId="21" fillId="0" borderId="1" xfId="24" applyFont="1">
      <alignment horizontal="center" vertical="center" wrapText="1"/>
    </xf>
    <xf numFmtId="49" fontId="20" fillId="0" borderId="8" xfId="38" applyNumberFormat="1" applyFont="1" applyProtection="1">
      <alignment horizontal="center" vertical="center" shrinkToFit="1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1" xfId="25" applyNumberFormat="1" applyFont="1" applyAlignment="1" applyProtection="1">
      <alignment horizontal="right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21" fillId="0" borderId="1" xfId="24" applyNumberFormat="1" applyFont="1" applyProtection="1">
      <alignment horizontal="center" vertical="center" wrapText="1"/>
    </xf>
    <xf numFmtId="0" fontId="21" fillId="0" borderId="1" xfId="24" applyFont="1">
      <alignment horizontal="center" vertical="center" wrapText="1"/>
    </xf>
    <xf numFmtId="0" fontId="10" fillId="0" borderId="14" xfId="47" applyNumberFormat="1" applyProtection="1">
      <alignment horizontal="center" vertical="center" wrapText="1"/>
    </xf>
    <xf numFmtId="0" fontId="10" fillId="0" borderId="14" xfId="47">
      <alignment horizontal="center" vertical="center" wrapText="1"/>
    </xf>
    <xf numFmtId="0" fontId="10" fillId="0" borderId="15" xfId="48" applyNumberFormat="1" applyProtection="1">
      <alignment horizontal="center" vertical="center" wrapText="1"/>
    </xf>
    <xf numFmtId="0" fontId="10" fillId="0" borderId="15" xfId="48">
      <alignment horizontal="center" vertical="center" wrapText="1"/>
    </xf>
    <xf numFmtId="0" fontId="22" fillId="0" borderId="15" xfId="48" applyNumberFormat="1" applyFont="1" applyProtection="1">
      <alignment horizontal="center" vertical="center" wrapText="1"/>
    </xf>
    <xf numFmtId="0" fontId="22" fillId="0" borderId="15" xfId="48" applyFont="1">
      <alignment horizontal="center" vertical="center" wrapText="1"/>
    </xf>
    <xf numFmtId="0" fontId="22" fillId="0" borderId="8" xfId="26" applyNumberFormat="1" applyFont="1" applyProtection="1">
      <alignment horizontal="center" vertical="center" wrapText="1"/>
    </xf>
    <xf numFmtId="0" fontId="22" fillId="0" borderId="8" xfId="26" applyFont="1">
      <alignment horizontal="center" vertical="center" wrapText="1"/>
    </xf>
    <xf numFmtId="0" fontId="22" fillId="0" borderId="16" xfId="26" applyNumberFormat="1" applyFont="1" applyBorder="1" applyAlignment="1" applyProtection="1">
      <alignment horizontal="center" vertical="center" wrapText="1"/>
    </xf>
    <xf numFmtId="0" fontId="22" fillId="0" borderId="15" xfId="26" applyNumberFormat="1" applyFont="1" applyBorder="1" applyAlignment="1" applyProtection="1">
      <alignment horizontal="center" vertical="center" wrapText="1"/>
    </xf>
  </cellXfs>
  <cellStyles count="60">
    <cellStyle name="br" xfId="51"/>
    <cellStyle name="col" xfId="50"/>
    <cellStyle name="st58" xfId="20"/>
    <cellStyle name="style0" xfId="52"/>
    <cellStyle name="td" xfId="53"/>
    <cellStyle name="tr" xfId="49"/>
    <cellStyle name="xl21" xfId="54"/>
    <cellStyle name="xl22" xfId="1"/>
    <cellStyle name="xl23" xfId="13"/>
    <cellStyle name="xl24" xfId="11"/>
    <cellStyle name="xl25" xfId="18"/>
    <cellStyle name="xl26" xfId="26"/>
    <cellStyle name="xl27" xfId="55"/>
    <cellStyle name="xl28" xfId="30"/>
    <cellStyle name="xl29" xfId="36"/>
    <cellStyle name="xl30" xfId="42"/>
    <cellStyle name="xl31" xfId="56"/>
    <cellStyle name="xl32" xfId="2"/>
    <cellStyle name="xl33" xfId="3"/>
    <cellStyle name="xl34" xfId="28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3" xfId="15"/>
    <cellStyle name="xl44" xfId="19"/>
    <cellStyle name="xl45" xfId="33"/>
    <cellStyle name="xl46" xfId="39"/>
    <cellStyle name="xl47" xfId="5"/>
    <cellStyle name="xl48" xfId="9"/>
    <cellStyle name="xl49" xfId="6"/>
    <cellStyle name="xl50" xfId="8"/>
    <cellStyle name="xl51" xfId="12"/>
    <cellStyle name="xl52" xfId="14"/>
    <cellStyle name="xl53" xfId="16"/>
    <cellStyle name="xl54" xfId="17"/>
    <cellStyle name="xl55" xfId="58"/>
    <cellStyle name="xl56" xfId="21"/>
    <cellStyle name="xl57" xfId="22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1" xfId="47"/>
    <cellStyle name="xl72" xfId="48"/>
    <cellStyle name="xl73" xfId="5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2"/>
  <sheetViews>
    <sheetView showGridLines="0" tabSelected="1" topLeftCell="A4" zoomScaleNormal="100" zoomScaleSheetLayoutView="100" workbookViewId="0">
      <selection activeCell="E534" sqref="E534"/>
    </sheetView>
  </sheetViews>
  <sheetFormatPr defaultRowHeight="15"/>
  <cols>
    <col min="1" max="1" width="50.7109375" style="1" customWidth="1"/>
    <col min="2" max="2" width="7.7109375" style="1" customWidth="1"/>
    <col min="3" max="3" width="27.7109375" style="1" customWidth="1"/>
    <col min="4" max="4" width="17.85546875" style="1" customWidth="1"/>
    <col min="5" max="7" width="16.85546875" style="1" customWidth="1"/>
    <col min="8" max="8" width="20.7109375" style="1" customWidth="1"/>
    <col min="9" max="9" width="14.140625" style="1" customWidth="1"/>
    <col min="10" max="16384" width="9.140625" style="1"/>
  </cols>
  <sheetData>
    <row r="1" spans="1:9">
      <c r="C1" s="41" t="s">
        <v>487</v>
      </c>
      <c r="D1" s="41"/>
      <c r="E1" s="41"/>
      <c r="F1" s="41"/>
      <c r="G1" s="36"/>
    </row>
    <row r="2" spans="1:9">
      <c r="C2" s="41" t="s">
        <v>488</v>
      </c>
      <c r="D2" s="41"/>
      <c r="E2" s="41"/>
      <c r="F2" s="41"/>
      <c r="G2" s="36"/>
    </row>
    <row r="3" spans="1:9">
      <c r="C3" s="41" t="s">
        <v>489</v>
      </c>
      <c r="D3" s="41"/>
      <c r="E3" s="41"/>
      <c r="F3" s="41"/>
      <c r="G3" s="36"/>
    </row>
    <row r="4" spans="1:9">
      <c r="C4" s="41" t="s">
        <v>490</v>
      </c>
      <c r="D4" s="41"/>
      <c r="E4" s="41"/>
      <c r="F4" s="41"/>
      <c r="G4" s="36"/>
    </row>
    <row r="5" spans="1:9" ht="5.25" customHeight="1">
      <c r="C5" s="26"/>
      <c r="D5" s="26"/>
      <c r="E5" s="26"/>
      <c r="F5" s="26"/>
      <c r="G5" s="26"/>
    </row>
    <row r="6" spans="1:9" ht="15" hidden="1" customHeight="1">
      <c r="C6" s="41"/>
      <c r="D6" s="41"/>
      <c r="E6" s="41"/>
      <c r="F6" s="41"/>
      <c r="G6" s="36"/>
    </row>
    <row r="7" spans="1:9" ht="15" hidden="1" customHeight="1">
      <c r="C7" s="41"/>
      <c r="D7" s="41"/>
      <c r="E7" s="41"/>
      <c r="F7" s="41"/>
      <c r="G7" s="36"/>
    </row>
    <row r="8" spans="1:9" ht="12" hidden="1" customHeight="1">
      <c r="A8" s="6"/>
      <c r="B8" s="6"/>
      <c r="C8" s="42"/>
      <c r="D8" s="42"/>
      <c r="E8" s="42"/>
      <c r="F8" s="42"/>
      <c r="G8" s="37"/>
      <c r="H8" s="2"/>
      <c r="I8" s="2"/>
    </row>
    <row r="9" spans="1:9" ht="25.5" customHeight="1">
      <c r="A9" s="47" t="s">
        <v>492</v>
      </c>
      <c r="B9" s="48"/>
      <c r="C9" s="48"/>
      <c r="D9" s="48"/>
      <c r="E9" s="48"/>
      <c r="F9" s="48"/>
      <c r="G9" s="39"/>
      <c r="H9" s="2"/>
      <c r="I9" s="2"/>
    </row>
    <row r="10" spans="1:9" ht="13.5" customHeight="1">
      <c r="A10" s="19"/>
      <c r="B10" s="19"/>
      <c r="C10" s="19"/>
      <c r="D10" s="5"/>
      <c r="E10" s="5"/>
      <c r="F10" s="5"/>
      <c r="G10" s="5"/>
      <c r="H10" s="4"/>
      <c r="I10" s="4"/>
    </row>
    <row r="11" spans="1:9" ht="15" customHeight="1">
      <c r="A11" s="49" t="s">
        <v>0</v>
      </c>
      <c r="B11" s="51" t="s">
        <v>1</v>
      </c>
      <c r="C11" s="53" t="s">
        <v>3</v>
      </c>
      <c r="D11" s="55" t="s">
        <v>495</v>
      </c>
      <c r="E11" s="55" t="s">
        <v>491</v>
      </c>
      <c r="F11" s="55" t="s">
        <v>494</v>
      </c>
      <c r="G11" s="57" t="s">
        <v>496</v>
      </c>
      <c r="H11" s="43"/>
      <c r="I11" s="3"/>
    </row>
    <row r="12" spans="1:9" ht="87.75" customHeight="1">
      <c r="A12" s="50"/>
      <c r="B12" s="52"/>
      <c r="C12" s="54"/>
      <c r="D12" s="56"/>
      <c r="E12" s="56"/>
      <c r="F12" s="56"/>
      <c r="G12" s="58"/>
      <c r="H12" s="44"/>
      <c r="I12" s="8"/>
    </row>
    <row r="13" spans="1:9" ht="15.75" customHeight="1" thickBot="1">
      <c r="A13" s="7">
        <v>1</v>
      </c>
      <c r="B13" s="9">
        <v>2</v>
      </c>
      <c r="C13" s="27">
        <v>3</v>
      </c>
      <c r="D13" s="27">
        <v>4</v>
      </c>
      <c r="E13" s="27">
        <v>4</v>
      </c>
      <c r="F13" s="27">
        <v>4</v>
      </c>
      <c r="G13" s="27"/>
      <c r="H13" s="3"/>
      <c r="I13" s="10"/>
    </row>
    <row r="14" spans="1:9">
      <c r="A14" s="20" t="s">
        <v>475</v>
      </c>
      <c r="B14" s="11"/>
      <c r="C14" s="28"/>
      <c r="D14" s="24">
        <f>D15+D18+D23+D44</f>
        <v>26284</v>
      </c>
      <c r="E14" s="24">
        <f>E15+E18+E23+E44</f>
        <v>17734.5</v>
      </c>
      <c r="F14" s="24">
        <v>17734.5</v>
      </c>
      <c r="G14" s="24">
        <f>F14/E14*100</f>
        <v>100</v>
      </c>
      <c r="H14" s="12"/>
      <c r="I14" s="12"/>
    </row>
    <row r="15" spans="1:9">
      <c r="A15" s="20"/>
      <c r="B15" s="11"/>
      <c r="C15" s="28"/>
      <c r="D15" s="24">
        <f>D16+D17</f>
        <v>1880</v>
      </c>
      <c r="E15" s="24">
        <f>E16+E17</f>
        <v>1138.3</v>
      </c>
      <c r="F15" s="24">
        <v>1138.3</v>
      </c>
      <c r="G15" s="24">
        <f t="shared" ref="G15:G46" si="0">F15/E15*100</f>
        <v>100</v>
      </c>
      <c r="H15" s="12"/>
      <c r="I15" s="12"/>
    </row>
    <row r="16" spans="1:9">
      <c r="A16" s="13" t="s">
        <v>5</v>
      </c>
      <c r="B16" s="14" t="s">
        <v>4</v>
      </c>
      <c r="C16" s="29" t="s">
        <v>6</v>
      </c>
      <c r="D16" s="30">
        <v>1445</v>
      </c>
      <c r="E16" s="30">
        <v>877.6</v>
      </c>
      <c r="F16" s="30">
        <v>877.6</v>
      </c>
      <c r="G16" s="24">
        <f t="shared" si="0"/>
        <v>100</v>
      </c>
      <c r="H16" s="15"/>
      <c r="I16" s="15"/>
    </row>
    <row r="17" spans="1:9" ht="36">
      <c r="A17" s="13" t="s">
        <v>7</v>
      </c>
      <c r="B17" s="14" t="s">
        <v>4</v>
      </c>
      <c r="C17" s="29" t="s">
        <v>8</v>
      </c>
      <c r="D17" s="30">
        <v>435</v>
      </c>
      <c r="E17" s="30">
        <v>260.7</v>
      </c>
      <c r="F17" s="30">
        <v>260.7</v>
      </c>
      <c r="G17" s="24">
        <f t="shared" si="0"/>
        <v>100</v>
      </c>
      <c r="H17" s="15"/>
      <c r="I17" s="15"/>
    </row>
    <row r="18" spans="1:9">
      <c r="A18" s="13"/>
      <c r="B18" s="14"/>
      <c r="C18" s="29"/>
      <c r="D18" s="23">
        <f>D19+D20+D21+D22</f>
        <v>4423</v>
      </c>
      <c r="E18" s="23">
        <f>E19+E20+E21+E22</f>
        <v>2517.7999999999997</v>
      </c>
      <c r="F18" s="23">
        <v>2517.8000000000002</v>
      </c>
      <c r="G18" s="24">
        <f t="shared" si="0"/>
        <v>100.00000000000003</v>
      </c>
      <c r="H18" s="15"/>
      <c r="I18" s="15"/>
    </row>
    <row r="19" spans="1:9">
      <c r="A19" s="13" t="s">
        <v>9</v>
      </c>
      <c r="B19" s="14" t="s">
        <v>4</v>
      </c>
      <c r="C19" s="29" t="s">
        <v>10</v>
      </c>
      <c r="D19" s="30">
        <v>104</v>
      </c>
      <c r="E19" s="30">
        <v>46.1</v>
      </c>
      <c r="F19" s="30">
        <v>46.1</v>
      </c>
      <c r="G19" s="24">
        <f t="shared" si="0"/>
        <v>100</v>
      </c>
      <c r="H19" s="15"/>
      <c r="I19" s="15"/>
    </row>
    <row r="20" spans="1:9" ht="42" customHeight="1">
      <c r="A20" s="13" t="s">
        <v>11</v>
      </c>
      <c r="B20" s="14" t="s">
        <v>4</v>
      </c>
      <c r="C20" s="29" t="s">
        <v>12</v>
      </c>
      <c r="D20" s="30">
        <v>180</v>
      </c>
      <c r="E20" s="30">
        <v>170</v>
      </c>
      <c r="F20" s="30">
        <v>170</v>
      </c>
      <c r="G20" s="24">
        <f t="shared" si="0"/>
        <v>100</v>
      </c>
      <c r="H20" s="15"/>
      <c r="I20" s="15"/>
    </row>
    <row r="21" spans="1:9" ht="41.25" customHeight="1">
      <c r="A21" s="13" t="s">
        <v>11</v>
      </c>
      <c r="B21" s="14" t="s">
        <v>4</v>
      </c>
      <c r="C21" s="29" t="s">
        <v>13</v>
      </c>
      <c r="D21" s="30">
        <v>348</v>
      </c>
      <c r="E21" s="30">
        <v>198</v>
      </c>
      <c r="F21" s="30">
        <v>198</v>
      </c>
      <c r="G21" s="24">
        <f>F21/E21*100</f>
        <v>100</v>
      </c>
      <c r="H21" s="15"/>
      <c r="I21" s="15"/>
    </row>
    <row r="22" spans="1:9" ht="39.75" customHeight="1">
      <c r="A22" s="13" t="s">
        <v>11</v>
      </c>
      <c r="B22" s="14" t="s">
        <v>4</v>
      </c>
      <c r="C22" s="29" t="s">
        <v>14</v>
      </c>
      <c r="D22" s="30">
        <v>3791</v>
      </c>
      <c r="E22" s="30">
        <v>2103.6999999999998</v>
      </c>
      <c r="F22" s="30">
        <v>2103.6999999999998</v>
      </c>
      <c r="G22" s="24">
        <f t="shared" si="0"/>
        <v>100</v>
      </c>
      <c r="H22" s="15"/>
      <c r="I22" s="15"/>
    </row>
    <row r="23" spans="1:9">
      <c r="A23" s="13"/>
      <c r="B23" s="14"/>
      <c r="C23" s="29"/>
      <c r="D23" s="23">
        <f>D24+D25+D26+D27+D28+D29+D30+D31+D32+D33+D34+D35+D36+D37+D38+D39+D40+D41+D42+D43</f>
        <v>19045</v>
      </c>
      <c r="E23" s="23">
        <f>E24+E25+E26+E27+E28+E29+E30+E31+E32+E33+E34+E35+E36+E37+E38+E39+E40+E41+E42+E43</f>
        <v>13476.2</v>
      </c>
      <c r="F23" s="23">
        <v>13476.2</v>
      </c>
      <c r="G23" s="24">
        <f t="shared" si="0"/>
        <v>100</v>
      </c>
      <c r="H23" s="15"/>
      <c r="I23" s="15"/>
    </row>
    <row r="24" spans="1:9" ht="24">
      <c r="A24" s="13" t="s">
        <v>15</v>
      </c>
      <c r="B24" s="14" t="s">
        <v>4</v>
      </c>
      <c r="C24" s="29" t="s">
        <v>16</v>
      </c>
      <c r="D24" s="30">
        <v>184</v>
      </c>
      <c r="E24" s="30">
        <v>137.80000000000001</v>
      </c>
      <c r="F24" s="30">
        <v>137.80000000000001</v>
      </c>
      <c r="G24" s="24">
        <f t="shared" si="0"/>
        <v>100</v>
      </c>
      <c r="H24" s="15"/>
      <c r="I24" s="15"/>
    </row>
    <row r="25" spans="1:9" ht="24">
      <c r="A25" s="13" t="s">
        <v>17</v>
      </c>
      <c r="B25" s="14" t="s">
        <v>4</v>
      </c>
      <c r="C25" s="29" t="s">
        <v>18</v>
      </c>
      <c r="D25" s="30">
        <v>59</v>
      </c>
      <c r="E25" s="30">
        <v>48.7</v>
      </c>
      <c r="F25" s="30">
        <v>48.7</v>
      </c>
      <c r="G25" s="24">
        <f t="shared" si="0"/>
        <v>100</v>
      </c>
      <c r="H25" s="15"/>
      <c r="I25" s="15"/>
    </row>
    <row r="26" spans="1:9">
      <c r="A26" s="13" t="s">
        <v>5</v>
      </c>
      <c r="B26" s="14" t="s">
        <v>4</v>
      </c>
      <c r="C26" s="29" t="s">
        <v>19</v>
      </c>
      <c r="D26" s="30">
        <v>2715</v>
      </c>
      <c r="E26" s="30">
        <v>260.10000000000002</v>
      </c>
      <c r="F26" s="30">
        <v>260.10000000000002</v>
      </c>
      <c r="G26" s="24">
        <f>F26/E26*100</f>
        <v>100</v>
      </c>
      <c r="H26" s="15"/>
      <c r="I26" s="15"/>
    </row>
    <row r="27" spans="1:9" ht="36">
      <c r="A27" s="13" t="s">
        <v>7</v>
      </c>
      <c r="B27" s="14" t="s">
        <v>4</v>
      </c>
      <c r="C27" s="29" t="s">
        <v>20</v>
      </c>
      <c r="D27" s="30">
        <v>820</v>
      </c>
      <c r="E27" s="30">
        <v>101.5</v>
      </c>
      <c r="F27" s="30">
        <v>101.5</v>
      </c>
      <c r="G27" s="24">
        <f t="shared" si="0"/>
        <v>100</v>
      </c>
      <c r="H27" s="15"/>
      <c r="I27" s="15"/>
    </row>
    <row r="28" spans="1:9" ht="24">
      <c r="A28" s="13" t="s">
        <v>21</v>
      </c>
      <c r="B28" s="14" t="s">
        <v>4</v>
      </c>
      <c r="C28" s="29" t="s">
        <v>22</v>
      </c>
      <c r="D28" s="30">
        <v>63</v>
      </c>
      <c r="E28" s="30">
        <v>30.9</v>
      </c>
      <c r="F28" s="30">
        <v>30.9</v>
      </c>
      <c r="G28" s="24">
        <f t="shared" si="0"/>
        <v>100</v>
      </c>
      <c r="H28" s="15"/>
      <c r="I28" s="15"/>
    </row>
    <row r="29" spans="1:9">
      <c r="A29" s="13" t="s">
        <v>23</v>
      </c>
      <c r="B29" s="14" t="s">
        <v>4</v>
      </c>
      <c r="C29" s="29" t="s">
        <v>24</v>
      </c>
      <c r="D29" s="30">
        <v>50</v>
      </c>
      <c r="E29" s="30">
        <v>8.3000000000000007</v>
      </c>
      <c r="F29" s="30">
        <v>8.3000000000000007</v>
      </c>
      <c r="G29" s="24">
        <f t="shared" si="0"/>
        <v>100</v>
      </c>
      <c r="H29" s="15"/>
      <c r="I29" s="15"/>
    </row>
    <row r="30" spans="1:9">
      <c r="A30" s="13" t="s">
        <v>25</v>
      </c>
      <c r="B30" s="14" t="s">
        <v>4</v>
      </c>
      <c r="C30" s="29" t="s">
        <v>26</v>
      </c>
      <c r="D30" s="30">
        <v>0</v>
      </c>
      <c r="E30" s="30">
        <v>1</v>
      </c>
      <c r="F30" s="30">
        <v>1</v>
      </c>
      <c r="G30" s="24">
        <f t="shared" si="0"/>
        <v>100</v>
      </c>
      <c r="H30" s="15"/>
      <c r="I30" s="15"/>
    </row>
    <row r="31" spans="1:9">
      <c r="A31" s="13" t="s">
        <v>23</v>
      </c>
      <c r="B31" s="14" t="s">
        <v>4</v>
      </c>
      <c r="C31" s="29" t="s">
        <v>27</v>
      </c>
      <c r="D31" s="30">
        <v>2</v>
      </c>
      <c r="E31" s="30">
        <v>0.7</v>
      </c>
      <c r="F31" s="30">
        <v>0.7</v>
      </c>
      <c r="G31" s="24">
        <f t="shared" si="0"/>
        <v>100</v>
      </c>
      <c r="H31" s="15"/>
      <c r="I31" s="15"/>
    </row>
    <row r="32" spans="1:9">
      <c r="A32" s="13" t="s">
        <v>28</v>
      </c>
      <c r="B32" s="14" t="s">
        <v>4</v>
      </c>
      <c r="C32" s="29" t="s">
        <v>29</v>
      </c>
      <c r="D32" s="30">
        <v>132</v>
      </c>
      <c r="E32" s="30">
        <v>62.9</v>
      </c>
      <c r="F32" s="30">
        <v>62.9</v>
      </c>
      <c r="G32" s="24">
        <f t="shared" si="0"/>
        <v>100</v>
      </c>
      <c r="H32" s="15"/>
      <c r="I32" s="15"/>
    </row>
    <row r="33" spans="1:9">
      <c r="A33" s="13" t="s">
        <v>5</v>
      </c>
      <c r="B33" s="14" t="s">
        <v>4</v>
      </c>
      <c r="C33" s="29" t="s">
        <v>30</v>
      </c>
      <c r="D33" s="30">
        <v>6745</v>
      </c>
      <c r="E33" s="30">
        <v>6788.6</v>
      </c>
      <c r="F33" s="30">
        <v>6788.6</v>
      </c>
      <c r="G33" s="24">
        <f>F33/E33*100</f>
        <v>100</v>
      </c>
      <c r="H33" s="15"/>
      <c r="I33" s="15"/>
    </row>
    <row r="34" spans="1:9" ht="36">
      <c r="A34" s="13" t="s">
        <v>7</v>
      </c>
      <c r="B34" s="14" t="s">
        <v>4</v>
      </c>
      <c r="C34" s="29" t="s">
        <v>31</v>
      </c>
      <c r="D34" s="30">
        <v>2036</v>
      </c>
      <c r="E34" s="30">
        <v>2031.3</v>
      </c>
      <c r="F34" s="30">
        <v>2031.3</v>
      </c>
      <c r="G34" s="24">
        <f t="shared" si="0"/>
        <v>100</v>
      </c>
      <c r="H34" s="15"/>
      <c r="I34" s="15"/>
    </row>
    <row r="35" spans="1:9" ht="24">
      <c r="A35" s="13" t="s">
        <v>21</v>
      </c>
      <c r="B35" s="14" t="s">
        <v>4</v>
      </c>
      <c r="C35" s="29" t="s">
        <v>32</v>
      </c>
      <c r="D35" s="30">
        <v>90</v>
      </c>
      <c r="E35" s="30">
        <v>90.7</v>
      </c>
      <c r="F35" s="30">
        <v>90.7</v>
      </c>
      <c r="G35" s="24">
        <f>F35/E35*100</f>
        <v>100</v>
      </c>
      <c r="H35" s="15"/>
      <c r="I35" s="15"/>
    </row>
    <row r="36" spans="1:9">
      <c r="A36" s="13" t="s">
        <v>23</v>
      </c>
      <c r="B36" s="14" t="s">
        <v>4</v>
      </c>
      <c r="C36" s="29" t="s">
        <v>33</v>
      </c>
      <c r="D36" s="30">
        <v>322</v>
      </c>
      <c r="E36" s="30">
        <v>521.4</v>
      </c>
      <c r="F36" s="30">
        <v>521.4</v>
      </c>
      <c r="G36" s="24">
        <f t="shared" si="0"/>
        <v>100</v>
      </c>
      <c r="H36" s="15"/>
      <c r="I36" s="15"/>
    </row>
    <row r="37" spans="1:9" ht="24">
      <c r="A37" s="13" t="s">
        <v>34</v>
      </c>
      <c r="B37" s="14" t="s">
        <v>4</v>
      </c>
      <c r="C37" s="29" t="s">
        <v>35</v>
      </c>
      <c r="D37" s="30">
        <v>40</v>
      </c>
      <c r="E37" s="30">
        <v>59.2</v>
      </c>
      <c r="F37" s="30">
        <v>59.2</v>
      </c>
      <c r="G37" s="24">
        <f t="shared" si="0"/>
        <v>100</v>
      </c>
      <c r="H37" s="15"/>
      <c r="I37" s="15"/>
    </row>
    <row r="38" spans="1:9">
      <c r="A38" s="13" t="s">
        <v>36</v>
      </c>
      <c r="B38" s="14" t="s">
        <v>4</v>
      </c>
      <c r="C38" s="29" t="s">
        <v>37</v>
      </c>
      <c r="D38" s="30">
        <v>0</v>
      </c>
      <c r="E38" s="30">
        <v>1.3</v>
      </c>
      <c r="F38" s="30">
        <v>1.3</v>
      </c>
      <c r="G38" s="24">
        <f t="shared" si="0"/>
        <v>100</v>
      </c>
      <c r="H38" s="15"/>
      <c r="I38" s="15"/>
    </row>
    <row r="39" spans="1:9">
      <c r="A39" s="13" t="s">
        <v>25</v>
      </c>
      <c r="B39" s="14" t="s">
        <v>4</v>
      </c>
      <c r="C39" s="29" t="s">
        <v>38</v>
      </c>
      <c r="D39" s="30">
        <v>0</v>
      </c>
      <c r="E39" s="30">
        <v>5</v>
      </c>
      <c r="F39" s="30">
        <v>5</v>
      </c>
      <c r="G39" s="24">
        <f t="shared" si="0"/>
        <v>100</v>
      </c>
      <c r="H39" s="15"/>
      <c r="I39" s="15"/>
    </row>
    <row r="40" spans="1:9">
      <c r="A40" s="13" t="s">
        <v>23</v>
      </c>
      <c r="B40" s="14" t="s">
        <v>4</v>
      </c>
      <c r="C40" s="29" t="s">
        <v>39</v>
      </c>
      <c r="D40" s="30">
        <v>126</v>
      </c>
      <c r="E40" s="30">
        <v>150.1</v>
      </c>
      <c r="F40" s="30">
        <v>150.1</v>
      </c>
      <c r="G40" s="24">
        <f t="shared" si="0"/>
        <v>100</v>
      </c>
      <c r="H40" s="15"/>
      <c r="I40" s="15"/>
    </row>
    <row r="41" spans="1:9">
      <c r="A41" s="13" t="s">
        <v>28</v>
      </c>
      <c r="B41" s="14" t="s">
        <v>4</v>
      </c>
      <c r="C41" s="29" t="s">
        <v>40</v>
      </c>
      <c r="D41" s="30">
        <v>1961</v>
      </c>
      <c r="E41" s="30">
        <v>867.6</v>
      </c>
      <c r="F41" s="30">
        <v>867.6</v>
      </c>
      <c r="G41" s="24">
        <f t="shared" si="0"/>
        <v>100</v>
      </c>
      <c r="H41" s="15"/>
      <c r="I41" s="15"/>
    </row>
    <row r="42" spans="1:9">
      <c r="A42" s="13" t="s">
        <v>23</v>
      </c>
      <c r="B42" s="14" t="s">
        <v>4</v>
      </c>
      <c r="C42" s="29" t="s">
        <v>41</v>
      </c>
      <c r="D42" s="30">
        <v>700</v>
      </c>
      <c r="E42" s="30">
        <v>288.5</v>
      </c>
      <c r="F42" s="30">
        <v>288.5</v>
      </c>
      <c r="G42" s="24">
        <f>F42/E42*100</f>
        <v>100</v>
      </c>
      <c r="H42" s="15"/>
      <c r="I42" s="15"/>
    </row>
    <row r="43" spans="1:9">
      <c r="A43" s="13" t="s">
        <v>23</v>
      </c>
      <c r="B43" s="14" t="s">
        <v>4</v>
      </c>
      <c r="C43" s="29" t="s">
        <v>42</v>
      </c>
      <c r="D43" s="30">
        <v>3000</v>
      </c>
      <c r="E43" s="30">
        <v>2020.6</v>
      </c>
      <c r="F43" s="30">
        <v>2020.6</v>
      </c>
      <c r="G43" s="24">
        <f t="shared" si="0"/>
        <v>100</v>
      </c>
      <c r="H43" s="15"/>
      <c r="I43" s="15"/>
    </row>
    <row r="44" spans="1:9">
      <c r="A44" s="13"/>
      <c r="B44" s="14"/>
      <c r="C44" s="29"/>
      <c r="D44" s="23">
        <f>D45+D46+D47+D48+D49+D50+D51+D52</f>
        <v>936</v>
      </c>
      <c r="E44" s="23">
        <f>E45+E46+E47+E48+E49+E50+E51+E52</f>
        <v>602.20000000000005</v>
      </c>
      <c r="F44" s="23">
        <v>602.20000000000005</v>
      </c>
      <c r="G44" s="24">
        <f t="shared" si="0"/>
        <v>100</v>
      </c>
      <c r="H44" s="15"/>
      <c r="I44" s="15"/>
    </row>
    <row r="45" spans="1:9" ht="24">
      <c r="A45" s="13" t="s">
        <v>43</v>
      </c>
      <c r="B45" s="14" t="s">
        <v>4</v>
      </c>
      <c r="C45" s="29" t="s">
        <v>44</v>
      </c>
      <c r="D45" s="30">
        <v>342</v>
      </c>
      <c r="E45" s="30">
        <v>199.3</v>
      </c>
      <c r="F45" s="30">
        <v>199.3</v>
      </c>
      <c r="G45" s="24">
        <f t="shared" si="0"/>
        <v>100</v>
      </c>
      <c r="H45" s="15"/>
      <c r="I45" s="15"/>
    </row>
    <row r="46" spans="1:9" ht="36">
      <c r="A46" s="13" t="s">
        <v>45</v>
      </c>
      <c r="B46" s="14" t="s">
        <v>4</v>
      </c>
      <c r="C46" s="29" t="s">
        <v>46</v>
      </c>
      <c r="D46" s="30">
        <v>103</v>
      </c>
      <c r="E46" s="30">
        <v>59.1</v>
      </c>
      <c r="F46" s="30">
        <v>59.1</v>
      </c>
      <c r="G46" s="24">
        <f t="shared" si="0"/>
        <v>100</v>
      </c>
      <c r="H46" s="15"/>
      <c r="I46" s="15"/>
    </row>
    <row r="47" spans="1:9">
      <c r="A47" s="13" t="s">
        <v>25</v>
      </c>
      <c r="B47" s="14" t="s">
        <v>4</v>
      </c>
      <c r="C47" s="29" t="s">
        <v>47</v>
      </c>
      <c r="D47" s="30">
        <v>24</v>
      </c>
      <c r="E47" s="30">
        <v>0</v>
      </c>
      <c r="F47" s="30">
        <v>0</v>
      </c>
      <c r="G47" s="24" t="e">
        <f>F47/E47*100</f>
        <v>#DIV/0!</v>
      </c>
      <c r="H47" s="15"/>
      <c r="I47" s="15"/>
    </row>
    <row r="48" spans="1:9">
      <c r="A48" s="13" t="s">
        <v>5</v>
      </c>
      <c r="B48" s="14" t="s">
        <v>4</v>
      </c>
      <c r="C48" s="29" t="s">
        <v>48</v>
      </c>
      <c r="D48" s="30">
        <v>240</v>
      </c>
      <c r="E48" s="30">
        <v>164.6</v>
      </c>
      <c r="F48" s="30">
        <v>164.6</v>
      </c>
      <c r="G48" s="24">
        <f>F48/E48*100</f>
        <v>100</v>
      </c>
      <c r="H48" s="15"/>
      <c r="I48" s="15"/>
    </row>
    <row r="49" spans="1:9" ht="36">
      <c r="A49" s="13" t="s">
        <v>7</v>
      </c>
      <c r="B49" s="14" t="s">
        <v>4</v>
      </c>
      <c r="C49" s="29" t="s">
        <v>49</v>
      </c>
      <c r="D49" s="30">
        <v>73</v>
      </c>
      <c r="E49" s="30">
        <v>48.5</v>
      </c>
      <c r="F49" s="30">
        <v>48.5</v>
      </c>
      <c r="G49" s="24">
        <f t="shared" ref="G49:G53" si="1">F49/E49*100</f>
        <v>100</v>
      </c>
      <c r="H49" s="15"/>
      <c r="I49" s="15"/>
    </row>
    <row r="50" spans="1:9" ht="24">
      <c r="A50" s="13" t="s">
        <v>21</v>
      </c>
      <c r="B50" s="14" t="s">
        <v>4</v>
      </c>
      <c r="C50" s="29" t="s">
        <v>50</v>
      </c>
      <c r="D50" s="30">
        <v>77</v>
      </c>
      <c r="E50" s="30">
        <v>73.599999999999994</v>
      </c>
      <c r="F50" s="30">
        <v>73.599999999999994</v>
      </c>
      <c r="G50" s="24">
        <f t="shared" si="1"/>
        <v>100</v>
      </c>
      <c r="H50" s="15"/>
      <c r="I50" s="15"/>
    </row>
    <row r="51" spans="1:9">
      <c r="A51" s="13" t="s">
        <v>23</v>
      </c>
      <c r="B51" s="14" t="s">
        <v>4</v>
      </c>
      <c r="C51" s="29" t="s">
        <v>51</v>
      </c>
      <c r="D51" s="30">
        <v>36</v>
      </c>
      <c r="E51" s="30">
        <v>36.1</v>
      </c>
      <c r="F51" s="30">
        <v>36.1</v>
      </c>
      <c r="G51" s="24">
        <f t="shared" si="1"/>
        <v>100</v>
      </c>
      <c r="H51" s="15"/>
      <c r="I51" s="15"/>
    </row>
    <row r="52" spans="1:9">
      <c r="A52" s="13" t="s">
        <v>28</v>
      </c>
      <c r="B52" s="14" t="s">
        <v>4</v>
      </c>
      <c r="C52" s="29" t="s">
        <v>52</v>
      </c>
      <c r="D52" s="30">
        <v>41</v>
      </c>
      <c r="E52" s="30">
        <v>21</v>
      </c>
      <c r="F52" s="30">
        <v>21</v>
      </c>
      <c r="G52" s="24">
        <f t="shared" si="1"/>
        <v>100</v>
      </c>
      <c r="H52" s="15"/>
      <c r="I52" s="15"/>
    </row>
    <row r="53" spans="1:9" ht="45">
      <c r="A53" s="21" t="s">
        <v>476</v>
      </c>
      <c r="B53" s="14"/>
      <c r="C53" s="29"/>
      <c r="D53" s="23">
        <f>D54+D70+D105+D111+D113+D121+D140</f>
        <v>120449.9</v>
      </c>
      <c r="E53" s="23">
        <f>E54+E70+E105+E111+E113+E121+E140</f>
        <v>80597.899999999965</v>
      </c>
      <c r="F53" s="23">
        <v>80597.899999999994</v>
      </c>
      <c r="G53" s="24">
        <f t="shared" si="1"/>
        <v>100.00000000000004</v>
      </c>
      <c r="H53" s="15"/>
      <c r="I53" s="15"/>
    </row>
    <row r="54" spans="1:9">
      <c r="A54" s="21"/>
      <c r="B54" s="14"/>
      <c r="C54" s="29"/>
      <c r="D54" s="23">
        <f>D55+D56+D57+D58+D59+D60+D61+D62+D63+D64+D65+D67+D68+D69+D66</f>
        <v>29563.3</v>
      </c>
      <c r="E54" s="23">
        <f>E55+E56+E57+E58+E59+E60+E61+E62+E63+E64+E65+E67+E68+E69</f>
        <v>20792.499999999996</v>
      </c>
      <c r="F54" s="23">
        <v>20792.5</v>
      </c>
      <c r="G54" s="24">
        <f>F54/E54*100</f>
        <v>100.00000000000003</v>
      </c>
      <c r="H54" s="15"/>
      <c r="I54" s="15"/>
    </row>
    <row r="55" spans="1:9" ht="24">
      <c r="A55" s="13" t="s">
        <v>15</v>
      </c>
      <c r="B55" s="14" t="s">
        <v>4</v>
      </c>
      <c r="C55" s="29" t="s">
        <v>53</v>
      </c>
      <c r="D55" s="30">
        <v>578</v>
      </c>
      <c r="E55" s="30">
        <v>351.4</v>
      </c>
      <c r="F55" s="30">
        <v>351.4</v>
      </c>
      <c r="G55" s="24">
        <f t="shared" ref="G55:G60" si="2">F55/E55*100</f>
        <v>100</v>
      </c>
      <c r="H55" s="15"/>
      <c r="I55" s="15"/>
    </row>
    <row r="56" spans="1:9" ht="24">
      <c r="A56" s="13" t="s">
        <v>17</v>
      </c>
      <c r="B56" s="14" t="s">
        <v>4</v>
      </c>
      <c r="C56" s="29" t="s">
        <v>54</v>
      </c>
      <c r="D56" s="30">
        <v>156</v>
      </c>
      <c r="E56" s="30">
        <v>95</v>
      </c>
      <c r="F56" s="30">
        <v>95</v>
      </c>
      <c r="G56" s="24">
        <f t="shared" si="2"/>
        <v>100</v>
      </c>
      <c r="H56" s="15"/>
      <c r="I56" s="15"/>
    </row>
    <row r="57" spans="1:9">
      <c r="A57" s="13" t="s">
        <v>5</v>
      </c>
      <c r="B57" s="14" t="s">
        <v>4</v>
      </c>
      <c r="C57" s="29" t="s">
        <v>55</v>
      </c>
      <c r="D57" s="30">
        <v>7741</v>
      </c>
      <c r="E57" s="30">
        <v>5397.2</v>
      </c>
      <c r="F57" s="30">
        <v>5397.2</v>
      </c>
      <c r="G57" s="24">
        <f t="shared" si="2"/>
        <v>100</v>
      </c>
      <c r="H57" s="15"/>
      <c r="I57" s="15"/>
    </row>
    <row r="58" spans="1:9" ht="36">
      <c r="A58" s="13" t="s">
        <v>7</v>
      </c>
      <c r="B58" s="14" t="s">
        <v>4</v>
      </c>
      <c r="C58" s="29" t="s">
        <v>56</v>
      </c>
      <c r="D58" s="30">
        <v>2337.3000000000002</v>
      </c>
      <c r="E58" s="30">
        <v>1518.6</v>
      </c>
      <c r="F58" s="30">
        <v>1518.6</v>
      </c>
      <c r="G58" s="24">
        <f t="shared" si="2"/>
        <v>100</v>
      </c>
      <c r="H58" s="15"/>
      <c r="I58" s="15"/>
    </row>
    <row r="59" spans="1:9">
      <c r="A59" s="13" t="s">
        <v>5</v>
      </c>
      <c r="B59" s="14" t="s">
        <v>4</v>
      </c>
      <c r="C59" s="29" t="s">
        <v>57</v>
      </c>
      <c r="D59" s="30">
        <v>7000</v>
      </c>
      <c r="E59" s="30">
        <v>5492.7</v>
      </c>
      <c r="F59" s="30">
        <v>5492.7</v>
      </c>
      <c r="G59" s="24">
        <f t="shared" si="2"/>
        <v>100</v>
      </c>
      <c r="H59" s="15"/>
      <c r="I59" s="15"/>
    </row>
    <row r="60" spans="1:9" ht="24">
      <c r="A60" s="13" t="s">
        <v>15</v>
      </c>
      <c r="B60" s="14" t="s">
        <v>4</v>
      </c>
      <c r="C60" s="29" t="s">
        <v>58</v>
      </c>
      <c r="D60" s="30">
        <v>0</v>
      </c>
      <c r="E60" s="30">
        <v>0.6</v>
      </c>
      <c r="F60" s="30">
        <v>0.6</v>
      </c>
      <c r="G60" s="24">
        <f t="shared" si="2"/>
        <v>100</v>
      </c>
      <c r="H60" s="15"/>
      <c r="I60" s="15"/>
    </row>
    <row r="61" spans="1:9" ht="36">
      <c r="A61" s="13" t="s">
        <v>7</v>
      </c>
      <c r="B61" s="14" t="s">
        <v>4</v>
      </c>
      <c r="C61" s="29" t="s">
        <v>59</v>
      </c>
      <c r="D61" s="30">
        <v>2114</v>
      </c>
      <c r="E61" s="30">
        <v>1710.4</v>
      </c>
      <c r="F61" s="30">
        <v>1710.4</v>
      </c>
      <c r="G61" s="24">
        <f>F61/E61*100</f>
        <v>100</v>
      </c>
      <c r="H61" s="15"/>
      <c r="I61" s="15"/>
    </row>
    <row r="62" spans="1:9" ht="24">
      <c r="A62" s="13" t="s">
        <v>21</v>
      </c>
      <c r="B62" s="14" t="s">
        <v>4</v>
      </c>
      <c r="C62" s="29" t="s">
        <v>60</v>
      </c>
      <c r="D62" s="30">
        <v>273</v>
      </c>
      <c r="E62" s="30">
        <v>134.5</v>
      </c>
      <c r="F62" s="30">
        <v>134.5</v>
      </c>
      <c r="G62" s="24">
        <f>F62/E62*100</f>
        <v>100</v>
      </c>
      <c r="H62" s="15"/>
      <c r="I62" s="15"/>
    </row>
    <row r="63" spans="1:9">
      <c r="A63" s="13" t="s">
        <v>23</v>
      </c>
      <c r="B63" s="14" t="s">
        <v>4</v>
      </c>
      <c r="C63" s="29" t="s">
        <v>61</v>
      </c>
      <c r="D63" s="30">
        <v>442</v>
      </c>
      <c r="E63" s="30">
        <v>334.2</v>
      </c>
      <c r="F63" s="30">
        <v>334.2</v>
      </c>
      <c r="G63" s="24">
        <f t="shared" ref="G63:G74" si="3">F63/E63*100</f>
        <v>100</v>
      </c>
      <c r="H63" s="15"/>
      <c r="I63" s="15"/>
    </row>
    <row r="64" spans="1:9" ht="14.25" customHeight="1">
      <c r="A64" s="13" t="s">
        <v>34</v>
      </c>
      <c r="B64" s="14" t="s">
        <v>4</v>
      </c>
      <c r="C64" s="29" t="s">
        <v>62</v>
      </c>
      <c r="D64" s="30">
        <v>1255</v>
      </c>
      <c r="E64" s="30">
        <v>892.8</v>
      </c>
      <c r="F64" s="30">
        <v>892.8</v>
      </c>
      <c r="G64" s="24">
        <f t="shared" si="3"/>
        <v>100</v>
      </c>
      <c r="H64" s="15"/>
      <c r="I64" s="15"/>
    </row>
    <row r="65" spans="1:9">
      <c r="A65" s="13" t="s">
        <v>25</v>
      </c>
      <c r="B65" s="14" t="s">
        <v>4</v>
      </c>
      <c r="C65" s="29" t="s">
        <v>63</v>
      </c>
      <c r="D65" s="30">
        <v>0</v>
      </c>
      <c r="E65" s="30">
        <v>3</v>
      </c>
      <c r="F65" s="30">
        <v>3</v>
      </c>
      <c r="G65" s="24">
        <f t="shared" si="3"/>
        <v>100</v>
      </c>
      <c r="H65" s="15"/>
      <c r="I65" s="15"/>
    </row>
    <row r="66" spans="1:9">
      <c r="A66" s="13"/>
      <c r="B66" s="14"/>
      <c r="C66" s="40" t="s">
        <v>497</v>
      </c>
      <c r="D66" s="30">
        <v>191</v>
      </c>
      <c r="E66" s="30">
        <v>0</v>
      </c>
      <c r="F66" s="30">
        <v>0</v>
      </c>
      <c r="G66" s="24" t="e">
        <f t="shared" si="3"/>
        <v>#DIV/0!</v>
      </c>
      <c r="H66" s="15"/>
      <c r="I66" s="15"/>
    </row>
    <row r="67" spans="1:9">
      <c r="A67" s="13" t="s">
        <v>23</v>
      </c>
      <c r="B67" s="14" t="s">
        <v>4</v>
      </c>
      <c r="C67" s="29" t="s">
        <v>64</v>
      </c>
      <c r="D67" s="30">
        <v>0</v>
      </c>
      <c r="E67" s="30">
        <v>246.4</v>
      </c>
      <c r="F67" s="30">
        <v>246.4</v>
      </c>
      <c r="G67" s="24">
        <f t="shared" si="3"/>
        <v>100</v>
      </c>
      <c r="H67" s="15"/>
      <c r="I67" s="15"/>
    </row>
    <row r="68" spans="1:9">
      <c r="A68" s="13" t="s">
        <v>28</v>
      </c>
      <c r="B68" s="14" t="s">
        <v>4</v>
      </c>
      <c r="C68" s="29" t="s">
        <v>65</v>
      </c>
      <c r="D68" s="30">
        <v>4326</v>
      </c>
      <c r="E68" s="30">
        <v>2695.6</v>
      </c>
      <c r="F68" s="30">
        <v>2695.6</v>
      </c>
      <c r="G68" s="24">
        <f t="shared" si="3"/>
        <v>100</v>
      </c>
      <c r="H68" s="15"/>
      <c r="I68" s="15"/>
    </row>
    <row r="69" spans="1:9">
      <c r="A69" s="13" t="s">
        <v>23</v>
      </c>
      <c r="B69" s="14" t="s">
        <v>4</v>
      </c>
      <c r="C69" s="29" t="s">
        <v>66</v>
      </c>
      <c r="D69" s="30">
        <v>3150</v>
      </c>
      <c r="E69" s="30">
        <v>1920.1</v>
      </c>
      <c r="F69" s="30">
        <v>1920.1</v>
      </c>
      <c r="G69" s="24">
        <f t="shared" si="3"/>
        <v>100</v>
      </c>
      <c r="H69" s="15"/>
      <c r="I69" s="15"/>
    </row>
    <row r="70" spans="1:9">
      <c r="A70" s="13"/>
      <c r="B70" s="14"/>
      <c r="C70" s="29"/>
      <c r="D70" s="23">
        <f>SUM(D71:D104)</f>
        <v>70147.599999999991</v>
      </c>
      <c r="E70" s="23">
        <f>SUM(E71:E104)</f>
        <v>46639.599999999984</v>
      </c>
      <c r="F70" s="23">
        <v>46639.6</v>
      </c>
      <c r="G70" s="24">
        <f>F70/E70*100</f>
        <v>100.00000000000003</v>
      </c>
      <c r="H70" s="15"/>
      <c r="I70" s="15"/>
    </row>
    <row r="71" spans="1:9" ht="24">
      <c r="A71" s="13" t="s">
        <v>15</v>
      </c>
      <c r="B71" s="14" t="s">
        <v>4</v>
      </c>
      <c r="C71" s="29" t="s">
        <v>67</v>
      </c>
      <c r="D71" s="30">
        <v>639</v>
      </c>
      <c r="E71" s="30">
        <v>394.6</v>
      </c>
      <c r="F71" s="30">
        <v>394.6</v>
      </c>
      <c r="G71" s="24">
        <f t="shared" si="3"/>
        <v>100</v>
      </c>
      <c r="H71" s="15"/>
      <c r="I71" s="15"/>
    </row>
    <row r="72" spans="1:9" ht="24">
      <c r="A72" s="13" t="s">
        <v>17</v>
      </c>
      <c r="B72" s="14" t="s">
        <v>4</v>
      </c>
      <c r="C72" s="29" t="s">
        <v>68</v>
      </c>
      <c r="D72" s="30">
        <v>467</v>
      </c>
      <c r="E72" s="30">
        <v>285.10000000000002</v>
      </c>
      <c r="F72" s="30">
        <v>285.10000000000002</v>
      </c>
      <c r="G72" s="24">
        <f t="shared" si="3"/>
        <v>100</v>
      </c>
      <c r="H72" s="15"/>
      <c r="I72" s="15"/>
    </row>
    <row r="73" spans="1:9">
      <c r="A73" s="13" t="s">
        <v>9</v>
      </c>
      <c r="B73" s="14" t="s">
        <v>4</v>
      </c>
      <c r="C73" s="29" t="s">
        <v>69</v>
      </c>
      <c r="D73" s="30">
        <v>1123</v>
      </c>
      <c r="E73" s="30">
        <v>684</v>
      </c>
      <c r="F73" s="30">
        <v>684</v>
      </c>
      <c r="G73" s="24">
        <f t="shared" si="3"/>
        <v>100</v>
      </c>
      <c r="H73" s="15"/>
      <c r="I73" s="15"/>
    </row>
    <row r="74" spans="1:9">
      <c r="A74" s="13" t="s">
        <v>5</v>
      </c>
      <c r="B74" s="14" t="s">
        <v>4</v>
      </c>
      <c r="C74" s="29" t="s">
        <v>70</v>
      </c>
      <c r="D74" s="30">
        <v>11477</v>
      </c>
      <c r="E74" s="30">
        <v>7540.3</v>
      </c>
      <c r="F74" s="30">
        <v>7540.3</v>
      </c>
      <c r="G74" s="24">
        <f t="shared" si="3"/>
        <v>100</v>
      </c>
      <c r="H74" s="15"/>
      <c r="I74" s="15"/>
    </row>
    <row r="75" spans="1:9" ht="36">
      <c r="A75" s="13" t="s">
        <v>7</v>
      </c>
      <c r="B75" s="14" t="s">
        <v>4</v>
      </c>
      <c r="C75" s="29" t="s">
        <v>71</v>
      </c>
      <c r="D75" s="30">
        <v>3466.2</v>
      </c>
      <c r="E75" s="30">
        <v>2134.4</v>
      </c>
      <c r="F75" s="30">
        <v>2134.4</v>
      </c>
      <c r="G75" s="24">
        <f>F75/E75*100</f>
        <v>100</v>
      </c>
      <c r="H75" s="15"/>
      <c r="I75" s="15"/>
    </row>
    <row r="76" spans="1:9">
      <c r="A76" s="13" t="s">
        <v>23</v>
      </c>
      <c r="B76" s="14" t="s">
        <v>4</v>
      </c>
      <c r="C76" s="29" t="s">
        <v>72</v>
      </c>
      <c r="D76" s="30">
        <v>0</v>
      </c>
      <c r="E76" s="30">
        <v>28</v>
      </c>
      <c r="F76" s="30">
        <v>28</v>
      </c>
      <c r="G76" s="24">
        <f t="shared" ref="G76:G81" si="4">F76/E76*100</f>
        <v>100</v>
      </c>
      <c r="H76" s="15"/>
      <c r="I76" s="15"/>
    </row>
    <row r="77" spans="1:9" ht="37.5" customHeight="1">
      <c r="A77" s="13" t="s">
        <v>11</v>
      </c>
      <c r="B77" s="14" t="s">
        <v>4</v>
      </c>
      <c r="C77" s="29" t="s">
        <v>73</v>
      </c>
      <c r="D77" s="30">
        <v>20530</v>
      </c>
      <c r="E77" s="30">
        <v>13937.6</v>
      </c>
      <c r="F77" s="30">
        <v>13937.6</v>
      </c>
      <c r="G77" s="24">
        <f t="shared" si="4"/>
        <v>100</v>
      </c>
      <c r="H77" s="15"/>
      <c r="I77" s="15"/>
    </row>
    <row r="78" spans="1:9">
      <c r="A78" s="13" t="s">
        <v>23</v>
      </c>
      <c r="B78" s="14" t="s">
        <v>4</v>
      </c>
      <c r="C78" s="29" t="s">
        <v>74</v>
      </c>
      <c r="D78" s="30">
        <v>168</v>
      </c>
      <c r="E78" s="30">
        <v>99.8</v>
      </c>
      <c r="F78" s="30">
        <v>99.8</v>
      </c>
      <c r="G78" s="24">
        <f t="shared" si="4"/>
        <v>100</v>
      </c>
      <c r="H78" s="15"/>
      <c r="I78" s="15"/>
    </row>
    <row r="79" spans="1:9" ht="48">
      <c r="A79" s="13" t="s">
        <v>11</v>
      </c>
      <c r="B79" s="14" t="s">
        <v>4</v>
      </c>
      <c r="C79" s="29" t="s">
        <v>75</v>
      </c>
      <c r="D79" s="30">
        <v>803</v>
      </c>
      <c r="E79" s="30">
        <v>1007.3</v>
      </c>
      <c r="F79" s="30">
        <v>1007.3</v>
      </c>
      <c r="G79" s="24">
        <f t="shared" si="4"/>
        <v>100</v>
      </c>
      <c r="H79" s="15"/>
      <c r="I79" s="15"/>
    </row>
    <row r="80" spans="1:9" ht="24">
      <c r="A80" s="13" t="s">
        <v>76</v>
      </c>
      <c r="B80" s="14" t="s">
        <v>4</v>
      </c>
      <c r="C80" s="40" t="s">
        <v>498</v>
      </c>
      <c r="D80" s="30">
        <v>415</v>
      </c>
      <c r="E80" s="30">
        <v>124.3</v>
      </c>
      <c r="F80" s="30">
        <v>124.3</v>
      </c>
      <c r="G80" s="24">
        <f t="shared" si="4"/>
        <v>100</v>
      </c>
      <c r="H80" s="15"/>
      <c r="I80" s="15"/>
    </row>
    <row r="81" spans="1:9">
      <c r="A81" s="13" t="s">
        <v>9</v>
      </c>
      <c r="B81" s="14" t="s">
        <v>4</v>
      </c>
      <c r="C81" s="29" t="s">
        <v>77</v>
      </c>
      <c r="D81" s="30">
        <v>550</v>
      </c>
      <c r="E81" s="30">
        <v>97.4</v>
      </c>
      <c r="F81" s="30">
        <v>97.4</v>
      </c>
      <c r="G81" s="24">
        <f t="shared" si="4"/>
        <v>100</v>
      </c>
      <c r="H81" s="15"/>
      <c r="I81" s="15"/>
    </row>
    <row r="82" spans="1:9">
      <c r="A82" s="13" t="s">
        <v>5</v>
      </c>
      <c r="B82" s="14" t="s">
        <v>4</v>
      </c>
      <c r="C82" s="29" t="s">
        <v>78</v>
      </c>
      <c r="D82" s="30">
        <v>1763</v>
      </c>
      <c r="E82" s="30">
        <v>1071</v>
      </c>
      <c r="F82" s="30">
        <v>1071</v>
      </c>
      <c r="G82" s="24">
        <f>F82/E82*100</f>
        <v>100</v>
      </c>
      <c r="H82" s="15"/>
      <c r="I82" s="15"/>
    </row>
    <row r="83" spans="1:9" ht="36">
      <c r="A83" s="13" t="s">
        <v>7</v>
      </c>
      <c r="B83" s="14" t="s">
        <v>4</v>
      </c>
      <c r="C83" s="29" t="s">
        <v>79</v>
      </c>
      <c r="D83" s="30">
        <v>532.4</v>
      </c>
      <c r="E83" s="30">
        <v>322.60000000000002</v>
      </c>
      <c r="F83" s="30">
        <v>322.60000000000002</v>
      </c>
      <c r="G83" s="24">
        <f>F83/E83*100</f>
        <v>100</v>
      </c>
      <c r="H83" s="15"/>
      <c r="I83" s="15"/>
    </row>
    <row r="84" spans="1:9" ht="41.25" customHeight="1">
      <c r="A84" s="13" t="s">
        <v>11</v>
      </c>
      <c r="B84" s="14" t="s">
        <v>4</v>
      </c>
      <c r="C84" s="29" t="s">
        <v>80</v>
      </c>
      <c r="D84" s="30">
        <v>2661.8</v>
      </c>
      <c r="E84" s="30">
        <v>1742.5</v>
      </c>
      <c r="F84" s="30">
        <v>1742.5</v>
      </c>
      <c r="G84" s="24">
        <f t="shared" ref="G84:G93" si="5">F84/E84*100</f>
        <v>100</v>
      </c>
      <c r="H84" s="15"/>
      <c r="I84" s="15"/>
    </row>
    <row r="85" spans="1:9">
      <c r="A85" s="13" t="s">
        <v>5</v>
      </c>
      <c r="B85" s="14" t="s">
        <v>4</v>
      </c>
      <c r="C85" s="29" t="s">
        <v>81</v>
      </c>
      <c r="D85" s="30">
        <v>3658</v>
      </c>
      <c r="E85" s="30">
        <v>3151</v>
      </c>
      <c r="F85" s="30">
        <v>3151</v>
      </c>
      <c r="G85" s="24">
        <f t="shared" si="5"/>
        <v>100</v>
      </c>
      <c r="H85" s="15"/>
      <c r="I85" s="15"/>
    </row>
    <row r="86" spans="1:9" ht="24">
      <c r="A86" s="13" t="s">
        <v>15</v>
      </c>
      <c r="B86" s="14" t="s">
        <v>4</v>
      </c>
      <c r="C86" s="29" t="s">
        <v>82</v>
      </c>
      <c r="D86" s="30">
        <v>0</v>
      </c>
      <c r="E86" s="30">
        <v>0.5</v>
      </c>
      <c r="F86" s="30">
        <v>0.5</v>
      </c>
      <c r="G86" s="24">
        <f t="shared" si="5"/>
        <v>100</v>
      </c>
      <c r="H86" s="15"/>
      <c r="I86" s="15"/>
    </row>
    <row r="87" spans="1:9" ht="36">
      <c r="A87" s="13" t="s">
        <v>7</v>
      </c>
      <c r="B87" s="14" t="s">
        <v>4</v>
      </c>
      <c r="C87" s="29" t="s">
        <v>83</v>
      </c>
      <c r="D87" s="30">
        <v>1138</v>
      </c>
      <c r="E87" s="30">
        <v>1110.9000000000001</v>
      </c>
      <c r="F87" s="30">
        <v>1110.9000000000001</v>
      </c>
      <c r="G87" s="24">
        <f t="shared" si="5"/>
        <v>100</v>
      </c>
      <c r="H87" s="15"/>
      <c r="I87" s="15"/>
    </row>
    <row r="88" spans="1:9" ht="24">
      <c r="A88" s="13" t="s">
        <v>21</v>
      </c>
      <c r="B88" s="14" t="s">
        <v>4</v>
      </c>
      <c r="C88" s="29" t="s">
        <v>84</v>
      </c>
      <c r="D88" s="30">
        <v>72</v>
      </c>
      <c r="E88" s="30">
        <v>92.3</v>
      </c>
      <c r="F88" s="30">
        <v>92.3</v>
      </c>
      <c r="G88" s="24">
        <f t="shared" si="5"/>
        <v>100</v>
      </c>
      <c r="H88" s="15"/>
      <c r="I88" s="15"/>
    </row>
    <row r="89" spans="1:9">
      <c r="A89" s="13" t="s">
        <v>23</v>
      </c>
      <c r="B89" s="14" t="s">
        <v>4</v>
      </c>
      <c r="C89" s="29" t="s">
        <v>85</v>
      </c>
      <c r="D89" s="30">
        <v>451</v>
      </c>
      <c r="E89" s="30">
        <v>610</v>
      </c>
      <c r="F89" s="30">
        <v>610</v>
      </c>
      <c r="G89" s="24">
        <f t="shared" si="5"/>
        <v>100</v>
      </c>
      <c r="H89" s="15"/>
      <c r="I89" s="15"/>
    </row>
    <row r="90" spans="1:9">
      <c r="A90" s="13" t="s">
        <v>86</v>
      </c>
      <c r="B90" s="14" t="s">
        <v>4</v>
      </c>
      <c r="C90" s="29" t="s">
        <v>87</v>
      </c>
      <c r="D90" s="30">
        <v>0</v>
      </c>
      <c r="E90" s="30">
        <v>3</v>
      </c>
      <c r="F90" s="30">
        <v>3</v>
      </c>
      <c r="G90" s="24">
        <f>F90/E90*100</f>
        <v>100</v>
      </c>
      <c r="H90" s="15"/>
      <c r="I90" s="15"/>
    </row>
    <row r="91" spans="1:9" ht="48">
      <c r="A91" s="13" t="s">
        <v>11</v>
      </c>
      <c r="B91" s="14" t="s">
        <v>4</v>
      </c>
      <c r="C91" s="29" t="s">
        <v>88</v>
      </c>
      <c r="D91" s="30">
        <v>831</v>
      </c>
      <c r="E91" s="30">
        <v>967.9</v>
      </c>
      <c r="F91" s="30">
        <v>967.9</v>
      </c>
      <c r="G91" s="24">
        <f t="shared" si="5"/>
        <v>100</v>
      </c>
      <c r="H91" s="15"/>
      <c r="I91" s="15"/>
    </row>
    <row r="92" spans="1:9">
      <c r="A92" s="13" t="s">
        <v>9</v>
      </c>
      <c r="B92" s="14" t="s">
        <v>4</v>
      </c>
      <c r="C92" s="29" t="s">
        <v>89</v>
      </c>
      <c r="D92" s="30">
        <v>0</v>
      </c>
      <c r="E92" s="30">
        <v>60</v>
      </c>
      <c r="F92" s="30">
        <v>60</v>
      </c>
      <c r="G92" s="24">
        <f t="shared" si="5"/>
        <v>100</v>
      </c>
      <c r="H92" s="15"/>
      <c r="I92" s="15"/>
    </row>
    <row r="93" spans="1:9" ht="24">
      <c r="A93" s="13" t="s">
        <v>34</v>
      </c>
      <c r="B93" s="14" t="s">
        <v>4</v>
      </c>
      <c r="C93" s="29" t="s">
        <v>90</v>
      </c>
      <c r="D93" s="30">
        <v>1052</v>
      </c>
      <c r="E93" s="30">
        <v>685.7</v>
      </c>
      <c r="F93" s="30">
        <v>685.7</v>
      </c>
      <c r="G93" s="24">
        <f t="shared" si="5"/>
        <v>100</v>
      </c>
      <c r="H93" s="15"/>
      <c r="I93" s="15"/>
    </row>
    <row r="94" spans="1:9">
      <c r="A94" s="13" t="s">
        <v>25</v>
      </c>
      <c r="B94" s="14" t="s">
        <v>4</v>
      </c>
      <c r="C94" s="29" t="s">
        <v>91</v>
      </c>
      <c r="D94" s="30">
        <v>0</v>
      </c>
      <c r="E94" s="30">
        <v>2.7</v>
      </c>
      <c r="F94" s="30">
        <v>2.7</v>
      </c>
      <c r="G94" s="24">
        <f>F94/E94*100</f>
        <v>100</v>
      </c>
      <c r="H94" s="15"/>
      <c r="I94" s="15"/>
    </row>
    <row r="95" spans="1:9">
      <c r="A95" s="13" t="s">
        <v>23</v>
      </c>
      <c r="B95" s="14" t="s">
        <v>4</v>
      </c>
      <c r="C95" s="29" t="s">
        <v>92</v>
      </c>
      <c r="D95" s="30">
        <v>0</v>
      </c>
      <c r="E95" s="30">
        <v>28.6</v>
      </c>
      <c r="F95" s="30">
        <v>28.6</v>
      </c>
      <c r="G95" s="24">
        <f t="shared" ref="G95:G105" si="6">F95/E95*100</f>
        <v>100</v>
      </c>
      <c r="H95" s="15"/>
      <c r="I95" s="15"/>
    </row>
    <row r="96" spans="1:9">
      <c r="A96" s="13" t="s">
        <v>28</v>
      </c>
      <c r="B96" s="14" t="s">
        <v>4</v>
      </c>
      <c r="C96" s="29" t="s">
        <v>93</v>
      </c>
      <c r="D96" s="30">
        <v>4783</v>
      </c>
      <c r="E96" s="30">
        <v>3318.6</v>
      </c>
      <c r="F96" s="30">
        <v>3318.6</v>
      </c>
      <c r="G96" s="24">
        <f t="shared" si="6"/>
        <v>100</v>
      </c>
      <c r="H96" s="15"/>
      <c r="I96" s="15"/>
    </row>
    <row r="97" spans="1:9" ht="35.25" customHeight="1">
      <c r="A97" s="13" t="s">
        <v>11</v>
      </c>
      <c r="B97" s="14" t="s">
        <v>4</v>
      </c>
      <c r="C97" s="29" t="s">
        <v>94</v>
      </c>
      <c r="D97" s="30">
        <v>2910</v>
      </c>
      <c r="E97" s="30">
        <v>1762.1</v>
      </c>
      <c r="F97" s="30">
        <v>1762.1</v>
      </c>
      <c r="G97" s="24">
        <f t="shared" si="6"/>
        <v>100</v>
      </c>
      <c r="H97" s="15"/>
      <c r="I97" s="15"/>
    </row>
    <row r="98" spans="1:9">
      <c r="A98" s="13" t="s">
        <v>23</v>
      </c>
      <c r="B98" s="14" t="s">
        <v>4</v>
      </c>
      <c r="C98" s="29" t="s">
        <v>95</v>
      </c>
      <c r="D98" s="30">
        <v>200</v>
      </c>
      <c r="E98" s="30">
        <v>145.80000000000001</v>
      </c>
      <c r="F98" s="30">
        <v>145.80000000000001</v>
      </c>
      <c r="G98" s="24">
        <f t="shared" si="6"/>
        <v>100</v>
      </c>
      <c r="H98" s="15"/>
      <c r="I98" s="15"/>
    </row>
    <row r="99" spans="1:9" ht="48">
      <c r="A99" s="13" t="s">
        <v>11</v>
      </c>
      <c r="B99" s="14" t="s">
        <v>4</v>
      </c>
      <c r="C99" s="29" t="s">
        <v>96</v>
      </c>
      <c r="D99" s="30">
        <v>4140</v>
      </c>
      <c r="E99" s="30">
        <v>2847.6</v>
      </c>
      <c r="F99" s="30">
        <v>2847.6</v>
      </c>
      <c r="G99" s="24">
        <f t="shared" si="6"/>
        <v>100</v>
      </c>
      <c r="H99" s="15"/>
      <c r="I99" s="15"/>
    </row>
    <row r="100" spans="1:9">
      <c r="A100" s="13" t="s">
        <v>9</v>
      </c>
      <c r="B100" s="14" t="s">
        <v>4</v>
      </c>
      <c r="C100" s="29" t="s">
        <v>97</v>
      </c>
      <c r="D100" s="30">
        <v>0</v>
      </c>
      <c r="E100" s="30">
        <v>8.1999999999999993</v>
      </c>
      <c r="F100" s="30">
        <v>8.1999999999999993</v>
      </c>
      <c r="G100" s="24">
        <f t="shared" si="6"/>
        <v>100</v>
      </c>
      <c r="H100" s="15"/>
      <c r="I100" s="15"/>
    </row>
    <row r="101" spans="1:9">
      <c r="A101" s="13" t="s">
        <v>23</v>
      </c>
      <c r="B101" s="14" t="s">
        <v>4</v>
      </c>
      <c r="C101" s="29" t="s">
        <v>98</v>
      </c>
      <c r="D101" s="30">
        <v>2746</v>
      </c>
      <c r="E101" s="30">
        <v>890.2</v>
      </c>
      <c r="F101" s="30">
        <v>890.2</v>
      </c>
      <c r="G101" s="24">
        <f>F101/E101*100</f>
        <v>100</v>
      </c>
      <c r="H101" s="15"/>
      <c r="I101" s="15"/>
    </row>
    <row r="102" spans="1:9">
      <c r="A102" s="13" t="s">
        <v>23</v>
      </c>
      <c r="B102" s="14" t="s">
        <v>4</v>
      </c>
      <c r="C102" s="29" t="s">
        <v>99</v>
      </c>
      <c r="D102" s="30">
        <v>691.8</v>
      </c>
      <c r="E102" s="30">
        <v>335.7</v>
      </c>
      <c r="F102" s="30">
        <v>335.7</v>
      </c>
      <c r="G102" s="24">
        <f t="shared" si="6"/>
        <v>100</v>
      </c>
      <c r="H102" s="15"/>
      <c r="I102" s="15"/>
    </row>
    <row r="103" spans="1:9">
      <c r="A103" s="13" t="s">
        <v>9</v>
      </c>
      <c r="B103" s="14" t="s">
        <v>4</v>
      </c>
      <c r="C103" s="29" t="s">
        <v>100</v>
      </c>
      <c r="D103" s="30">
        <v>2464.4</v>
      </c>
      <c r="E103" s="30">
        <v>1096.5999999999999</v>
      </c>
      <c r="F103" s="30">
        <v>1096.5999999999999</v>
      </c>
      <c r="G103" s="24">
        <f t="shared" si="6"/>
        <v>100</v>
      </c>
      <c r="H103" s="15"/>
      <c r="I103" s="15"/>
    </row>
    <row r="104" spans="1:9" ht="24">
      <c r="A104" s="13" t="s">
        <v>76</v>
      </c>
      <c r="B104" s="14" t="s">
        <v>4</v>
      </c>
      <c r="C104" s="29" t="s">
        <v>101</v>
      </c>
      <c r="D104" s="30">
        <v>415</v>
      </c>
      <c r="E104" s="30">
        <v>53.3</v>
      </c>
      <c r="F104" s="30">
        <v>53.3</v>
      </c>
      <c r="G104" s="24">
        <f t="shared" si="6"/>
        <v>100</v>
      </c>
      <c r="H104" s="15"/>
      <c r="I104" s="15"/>
    </row>
    <row r="105" spans="1:9">
      <c r="A105" s="13"/>
      <c r="B105" s="14"/>
      <c r="C105" s="29"/>
      <c r="D105" s="23">
        <f>D106+D107+D108+D109+D110</f>
        <v>3028</v>
      </c>
      <c r="E105" s="23">
        <f>E106+E107+E108+E109+E110</f>
        <v>1648.9</v>
      </c>
      <c r="F105" s="23">
        <v>1648.9</v>
      </c>
      <c r="G105" s="24">
        <f t="shared" si="6"/>
        <v>100</v>
      </c>
      <c r="H105" s="15"/>
      <c r="I105" s="15"/>
    </row>
    <row r="106" spans="1:9">
      <c r="A106" s="13" t="s">
        <v>9</v>
      </c>
      <c r="B106" s="14" t="s">
        <v>4</v>
      </c>
      <c r="C106" s="29" t="s">
        <v>102</v>
      </c>
      <c r="D106" s="30">
        <v>86</v>
      </c>
      <c r="E106" s="30">
        <v>51.8</v>
      </c>
      <c r="F106" s="30">
        <v>51.8</v>
      </c>
      <c r="G106" s="24">
        <f>F106/E106*100</f>
        <v>100</v>
      </c>
      <c r="H106" s="15"/>
      <c r="I106" s="15"/>
    </row>
    <row r="107" spans="1:9" ht="48">
      <c r="A107" s="13" t="s">
        <v>11</v>
      </c>
      <c r="B107" s="14" t="s">
        <v>4</v>
      </c>
      <c r="C107" s="29" t="s">
        <v>103</v>
      </c>
      <c r="D107" s="30">
        <v>41</v>
      </c>
      <c r="E107" s="30">
        <v>40</v>
      </c>
      <c r="F107" s="30">
        <v>40</v>
      </c>
      <c r="G107" s="24">
        <f>F107/E107*100</f>
        <v>100</v>
      </c>
      <c r="H107" s="15"/>
      <c r="I107" s="15"/>
    </row>
    <row r="108" spans="1:9" ht="48">
      <c r="A108" s="13" t="s">
        <v>11</v>
      </c>
      <c r="B108" s="14" t="s">
        <v>4</v>
      </c>
      <c r="C108" s="29" t="s">
        <v>104</v>
      </c>
      <c r="D108" s="30">
        <v>76</v>
      </c>
      <c r="E108" s="30">
        <v>73.7</v>
      </c>
      <c r="F108" s="30">
        <v>73.7</v>
      </c>
      <c r="G108" s="24">
        <f t="shared" ref="G108:G111" si="7">F108/E108*100</f>
        <v>100</v>
      </c>
      <c r="H108" s="15"/>
      <c r="I108" s="15"/>
    </row>
    <row r="109" spans="1:9" ht="39" customHeight="1">
      <c r="A109" s="13" t="s">
        <v>11</v>
      </c>
      <c r="B109" s="14" t="s">
        <v>4</v>
      </c>
      <c r="C109" s="29" t="s">
        <v>105</v>
      </c>
      <c r="D109" s="30">
        <v>1307</v>
      </c>
      <c r="E109" s="30">
        <v>851</v>
      </c>
      <c r="F109" s="30">
        <v>851</v>
      </c>
      <c r="G109" s="24">
        <f t="shared" si="7"/>
        <v>100</v>
      </c>
      <c r="H109" s="15"/>
      <c r="I109" s="15"/>
    </row>
    <row r="110" spans="1:9" ht="39.75" customHeight="1">
      <c r="A110" s="13" t="s">
        <v>11</v>
      </c>
      <c r="B110" s="14" t="s">
        <v>4</v>
      </c>
      <c r="C110" s="29" t="s">
        <v>106</v>
      </c>
      <c r="D110" s="30">
        <v>1518</v>
      </c>
      <c r="E110" s="30">
        <v>632.4</v>
      </c>
      <c r="F110" s="30">
        <v>632.4</v>
      </c>
      <c r="G110" s="24">
        <f t="shared" si="7"/>
        <v>100</v>
      </c>
      <c r="H110" s="15"/>
      <c r="I110" s="15"/>
    </row>
    <row r="111" spans="1:9">
      <c r="A111" s="13"/>
      <c r="B111" s="14"/>
      <c r="C111" s="29"/>
      <c r="D111" s="23">
        <f>D112</f>
        <v>60</v>
      </c>
      <c r="E111" s="23">
        <f>E112</f>
        <v>60</v>
      </c>
      <c r="F111" s="23">
        <v>60</v>
      </c>
      <c r="G111" s="24">
        <f t="shared" si="7"/>
        <v>100</v>
      </c>
      <c r="H111" s="15"/>
      <c r="I111" s="15"/>
    </row>
    <row r="112" spans="1:9">
      <c r="A112" s="13" t="s">
        <v>23</v>
      </c>
      <c r="B112" s="14" t="s">
        <v>4</v>
      </c>
      <c r="C112" s="29" t="s">
        <v>107</v>
      </c>
      <c r="D112" s="30">
        <v>60</v>
      </c>
      <c r="E112" s="30">
        <v>60</v>
      </c>
      <c r="F112" s="30">
        <v>60</v>
      </c>
      <c r="G112" s="24">
        <f>F112/E112*100</f>
        <v>100</v>
      </c>
      <c r="H112" s="15"/>
      <c r="I112" s="15"/>
    </row>
    <row r="113" spans="1:9">
      <c r="A113" s="13"/>
      <c r="B113" s="14"/>
      <c r="C113" s="29"/>
      <c r="D113" s="23">
        <f>D114+D115+D116+D117+D118+D119+D120</f>
        <v>846.7</v>
      </c>
      <c r="E113" s="23">
        <f>E114+E115+E116+E117+E118+E119+E120</f>
        <v>812.4000000000002</v>
      </c>
      <c r="F113" s="23">
        <v>812.4</v>
      </c>
      <c r="G113" s="24">
        <f t="shared" ref="G113:G123" si="8">F113/E113*100</f>
        <v>99.999999999999972</v>
      </c>
      <c r="H113" s="15"/>
      <c r="I113" s="15"/>
    </row>
    <row r="114" spans="1:9">
      <c r="A114" s="13" t="s">
        <v>9</v>
      </c>
      <c r="B114" s="14" t="s">
        <v>4</v>
      </c>
      <c r="C114" s="29" t="s">
        <v>108</v>
      </c>
      <c r="D114" s="30">
        <v>144</v>
      </c>
      <c r="E114" s="30">
        <v>120.8</v>
      </c>
      <c r="F114" s="30">
        <v>120.8</v>
      </c>
      <c r="G114" s="24">
        <f t="shared" si="8"/>
        <v>100</v>
      </c>
      <c r="H114" s="15"/>
      <c r="I114" s="15"/>
    </row>
    <row r="115" spans="1:9">
      <c r="A115" s="13" t="s">
        <v>23</v>
      </c>
      <c r="B115" s="14" t="s">
        <v>4</v>
      </c>
      <c r="C115" s="29" t="s">
        <v>109</v>
      </c>
      <c r="D115" s="30">
        <v>105</v>
      </c>
      <c r="E115" s="30">
        <v>172.5</v>
      </c>
      <c r="F115" s="30">
        <v>172.5</v>
      </c>
      <c r="G115" s="24">
        <f t="shared" si="8"/>
        <v>100</v>
      </c>
      <c r="H115" s="15"/>
      <c r="I115" s="15"/>
    </row>
    <row r="116" spans="1:9">
      <c r="A116" s="13" t="s">
        <v>9</v>
      </c>
      <c r="B116" s="14" t="s">
        <v>4</v>
      </c>
      <c r="C116" s="29" t="s">
        <v>110</v>
      </c>
      <c r="D116" s="30">
        <v>96</v>
      </c>
      <c r="E116" s="30">
        <v>38.1</v>
      </c>
      <c r="F116" s="30">
        <v>38.1</v>
      </c>
      <c r="G116" s="24">
        <f t="shared" si="8"/>
        <v>100</v>
      </c>
      <c r="H116" s="15"/>
      <c r="I116" s="15"/>
    </row>
    <row r="117" spans="1:9" ht="24">
      <c r="A117" s="13" t="s">
        <v>76</v>
      </c>
      <c r="B117" s="14" t="s">
        <v>4</v>
      </c>
      <c r="C117" s="29" t="s">
        <v>111</v>
      </c>
      <c r="D117" s="30">
        <v>301.7</v>
      </c>
      <c r="E117" s="30">
        <v>293</v>
      </c>
      <c r="F117" s="30">
        <v>293</v>
      </c>
      <c r="G117" s="24">
        <f t="shared" si="8"/>
        <v>100</v>
      </c>
      <c r="H117" s="15"/>
      <c r="I117" s="15"/>
    </row>
    <row r="118" spans="1:9">
      <c r="A118" s="13" t="s">
        <v>23</v>
      </c>
      <c r="B118" s="14" t="s">
        <v>4</v>
      </c>
      <c r="C118" s="29" t="s">
        <v>112</v>
      </c>
      <c r="D118" s="30">
        <v>0</v>
      </c>
      <c r="E118" s="30">
        <v>22.7</v>
      </c>
      <c r="F118" s="30">
        <v>22.7</v>
      </c>
      <c r="G118" s="24">
        <f t="shared" si="8"/>
        <v>100</v>
      </c>
      <c r="H118" s="15"/>
      <c r="I118" s="15"/>
    </row>
    <row r="119" spans="1:9" ht="24">
      <c r="A119" s="13" t="s">
        <v>76</v>
      </c>
      <c r="B119" s="14" t="s">
        <v>4</v>
      </c>
      <c r="C119" s="29" t="s">
        <v>113</v>
      </c>
      <c r="D119" s="30">
        <v>194</v>
      </c>
      <c r="E119" s="30">
        <v>97.6</v>
      </c>
      <c r="F119" s="30">
        <v>97.6</v>
      </c>
      <c r="G119" s="24">
        <f>F119/E119*100</f>
        <v>100</v>
      </c>
      <c r="H119" s="15"/>
      <c r="I119" s="15"/>
    </row>
    <row r="120" spans="1:9">
      <c r="A120" s="13" t="s">
        <v>9</v>
      </c>
      <c r="B120" s="14" t="s">
        <v>4</v>
      </c>
      <c r="C120" s="29" t="s">
        <v>114</v>
      </c>
      <c r="D120" s="30">
        <v>6</v>
      </c>
      <c r="E120" s="30">
        <v>67.7</v>
      </c>
      <c r="F120" s="30">
        <v>67.7</v>
      </c>
      <c r="G120" s="24">
        <f t="shared" si="8"/>
        <v>100</v>
      </c>
      <c r="H120" s="15"/>
      <c r="I120" s="15"/>
    </row>
    <row r="121" spans="1:9">
      <c r="A121" s="13"/>
      <c r="B121" s="14"/>
      <c r="C121" s="29"/>
      <c r="D121" s="23">
        <f>SUM(D122:D139)</f>
        <v>10116</v>
      </c>
      <c r="E121" s="23">
        <f>SUM(E122:E139)</f>
        <v>7032.3</v>
      </c>
      <c r="F121" s="23">
        <v>7032.3</v>
      </c>
      <c r="G121" s="24">
        <f t="shared" si="8"/>
        <v>100</v>
      </c>
      <c r="H121" s="15"/>
      <c r="I121" s="15"/>
    </row>
    <row r="122" spans="1:9" ht="24">
      <c r="A122" s="13" t="s">
        <v>43</v>
      </c>
      <c r="B122" s="14" t="s">
        <v>4</v>
      </c>
      <c r="C122" s="29" t="s">
        <v>115</v>
      </c>
      <c r="D122" s="30">
        <v>253</v>
      </c>
      <c r="E122" s="30">
        <v>81.400000000000006</v>
      </c>
      <c r="F122" s="30">
        <v>81.400000000000006</v>
      </c>
      <c r="G122" s="24">
        <f t="shared" si="8"/>
        <v>100</v>
      </c>
      <c r="H122" s="15"/>
      <c r="I122" s="15"/>
    </row>
    <row r="123" spans="1:9" ht="36">
      <c r="A123" s="13" t="s">
        <v>45</v>
      </c>
      <c r="B123" s="14" t="s">
        <v>4</v>
      </c>
      <c r="C123" s="29" t="s">
        <v>116</v>
      </c>
      <c r="D123" s="30">
        <v>76</v>
      </c>
      <c r="E123" s="30">
        <v>24</v>
      </c>
      <c r="F123" s="30">
        <v>24</v>
      </c>
      <c r="G123" s="24">
        <f t="shared" si="8"/>
        <v>100</v>
      </c>
      <c r="H123" s="15"/>
      <c r="I123" s="15"/>
    </row>
    <row r="124" spans="1:9" ht="24">
      <c r="A124" s="13" t="s">
        <v>21</v>
      </c>
      <c r="B124" s="14" t="s">
        <v>4</v>
      </c>
      <c r="C124" s="29" t="s">
        <v>117</v>
      </c>
      <c r="D124" s="30">
        <v>0</v>
      </c>
      <c r="E124" s="30">
        <v>1.5</v>
      </c>
      <c r="F124" s="30">
        <v>1.5</v>
      </c>
      <c r="G124" s="24">
        <f>F124/E124*100</f>
        <v>100</v>
      </c>
      <c r="H124" s="15"/>
      <c r="I124" s="15"/>
    </row>
    <row r="125" spans="1:9">
      <c r="A125" s="13" t="s">
        <v>23</v>
      </c>
      <c r="B125" s="14" t="s">
        <v>4</v>
      </c>
      <c r="C125" s="29" t="s">
        <v>118</v>
      </c>
      <c r="D125" s="30">
        <v>81</v>
      </c>
      <c r="E125" s="30">
        <v>14.8</v>
      </c>
      <c r="F125" s="30">
        <v>14.8</v>
      </c>
      <c r="G125" s="24">
        <f t="shared" ref="G125:G137" si="9">F125/E125*100</f>
        <v>100</v>
      </c>
      <c r="H125" s="15"/>
      <c r="I125" s="15"/>
    </row>
    <row r="126" spans="1:9" ht="24">
      <c r="A126" s="13" t="s">
        <v>43</v>
      </c>
      <c r="B126" s="14">
        <v>200</v>
      </c>
      <c r="C126" s="40" t="s">
        <v>499</v>
      </c>
      <c r="D126" s="30">
        <v>59</v>
      </c>
      <c r="E126" s="30">
        <v>0</v>
      </c>
      <c r="F126" s="30">
        <v>0</v>
      </c>
      <c r="G126" s="24" t="e">
        <f t="shared" si="9"/>
        <v>#DIV/0!</v>
      </c>
      <c r="H126" s="15"/>
      <c r="I126" s="15"/>
    </row>
    <row r="127" spans="1:9" ht="36">
      <c r="A127" s="13" t="s">
        <v>45</v>
      </c>
      <c r="B127" s="14">
        <v>200</v>
      </c>
      <c r="C127" s="40" t="s">
        <v>500</v>
      </c>
      <c r="D127" s="30">
        <v>18</v>
      </c>
      <c r="E127" s="30">
        <v>0</v>
      </c>
      <c r="F127" s="30">
        <v>0</v>
      </c>
      <c r="G127" s="24" t="e">
        <f t="shared" si="9"/>
        <v>#DIV/0!</v>
      </c>
      <c r="H127" s="15"/>
      <c r="I127" s="15"/>
    </row>
    <row r="128" spans="1:9" ht="24">
      <c r="A128" s="13" t="s">
        <v>43</v>
      </c>
      <c r="B128" s="14" t="s">
        <v>4</v>
      </c>
      <c r="C128" s="29" t="s">
        <v>119</v>
      </c>
      <c r="D128" s="30">
        <v>660</v>
      </c>
      <c r="E128" s="30">
        <v>379.9</v>
      </c>
      <c r="F128" s="30">
        <v>379.9</v>
      </c>
      <c r="G128" s="24">
        <f t="shared" si="9"/>
        <v>100</v>
      </c>
      <c r="H128" s="15"/>
      <c r="I128" s="15"/>
    </row>
    <row r="129" spans="1:9" ht="36">
      <c r="A129" s="13" t="s">
        <v>45</v>
      </c>
      <c r="B129" s="14" t="s">
        <v>4</v>
      </c>
      <c r="C129" s="29" t="s">
        <v>120</v>
      </c>
      <c r="D129" s="30">
        <v>200</v>
      </c>
      <c r="E129" s="30">
        <v>113.2</v>
      </c>
      <c r="F129" s="30">
        <v>113.2</v>
      </c>
      <c r="G129" s="24">
        <f t="shared" si="9"/>
        <v>100</v>
      </c>
      <c r="H129" s="15"/>
      <c r="I129" s="15"/>
    </row>
    <row r="130" spans="1:9">
      <c r="A130" s="13" t="s">
        <v>5</v>
      </c>
      <c r="B130" s="14" t="s">
        <v>4</v>
      </c>
      <c r="C130" s="29" t="s">
        <v>121</v>
      </c>
      <c r="D130" s="30">
        <v>5735</v>
      </c>
      <c r="E130" s="30">
        <v>4016.2</v>
      </c>
      <c r="F130" s="30">
        <v>4016.2</v>
      </c>
      <c r="G130" s="24">
        <f t="shared" si="9"/>
        <v>100</v>
      </c>
      <c r="H130" s="15"/>
      <c r="I130" s="15"/>
    </row>
    <row r="131" spans="1:9" ht="36">
      <c r="A131" s="13" t="s">
        <v>7</v>
      </c>
      <c r="B131" s="14" t="s">
        <v>4</v>
      </c>
      <c r="C131" s="29" t="s">
        <v>122</v>
      </c>
      <c r="D131" s="30">
        <v>1771</v>
      </c>
      <c r="E131" s="30">
        <v>1261.2</v>
      </c>
      <c r="F131" s="30">
        <v>1261.2</v>
      </c>
      <c r="G131" s="24">
        <f t="shared" si="9"/>
        <v>100</v>
      </c>
      <c r="H131" s="15"/>
      <c r="I131" s="15"/>
    </row>
    <row r="132" spans="1:9" ht="24">
      <c r="A132" s="13" t="s">
        <v>21</v>
      </c>
      <c r="B132" s="14" t="s">
        <v>4</v>
      </c>
      <c r="C132" s="29" t="s">
        <v>123</v>
      </c>
      <c r="D132" s="30">
        <v>263</v>
      </c>
      <c r="E132" s="30">
        <v>272.89999999999998</v>
      </c>
      <c r="F132" s="30">
        <v>272.89999999999998</v>
      </c>
      <c r="G132" s="24">
        <f t="shared" si="9"/>
        <v>100</v>
      </c>
      <c r="H132" s="15"/>
      <c r="I132" s="15"/>
    </row>
    <row r="133" spans="1:9">
      <c r="A133" s="13" t="s">
        <v>23</v>
      </c>
      <c r="B133" s="14" t="s">
        <v>4</v>
      </c>
      <c r="C133" s="29" t="s">
        <v>124</v>
      </c>
      <c r="D133" s="30">
        <v>654</v>
      </c>
      <c r="E133" s="30">
        <v>703.5</v>
      </c>
      <c r="F133" s="30">
        <v>703.5</v>
      </c>
      <c r="G133" s="24">
        <f>F133/E133*100</f>
        <v>100</v>
      </c>
      <c r="H133" s="15"/>
      <c r="I133" s="15"/>
    </row>
    <row r="134" spans="1:9">
      <c r="A134" s="13" t="s">
        <v>125</v>
      </c>
      <c r="B134" s="14" t="s">
        <v>4</v>
      </c>
      <c r="C134" s="29" t="s">
        <v>126</v>
      </c>
      <c r="D134" s="30">
        <v>0</v>
      </c>
      <c r="E134" s="30">
        <v>6</v>
      </c>
      <c r="F134" s="30">
        <v>6</v>
      </c>
      <c r="G134" s="24">
        <f t="shared" si="9"/>
        <v>100</v>
      </c>
      <c r="H134" s="15"/>
      <c r="I134" s="15"/>
    </row>
    <row r="135" spans="1:9" ht="24">
      <c r="A135" s="13" t="s">
        <v>127</v>
      </c>
      <c r="B135" s="14" t="s">
        <v>4</v>
      </c>
      <c r="C135" s="29" t="s">
        <v>128</v>
      </c>
      <c r="D135" s="30">
        <v>0</v>
      </c>
      <c r="E135" s="30">
        <v>3</v>
      </c>
      <c r="F135" s="30">
        <v>3</v>
      </c>
      <c r="G135" s="24">
        <f t="shared" si="9"/>
        <v>100</v>
      </c>
      <c r="H135" s="15"/>
      <c r="I135" s="15"/>
    </row>
    <row r="136" spans="1:9" ht="24">
      <c r="A136" s="13" t="s">
        <v>34</v>
      </c>
      <c r="B136" s="14" t="s">
        <v>4</v>
      </c>
      <c r="C136" s="29" t="s">
        <v>129</v>
      </c>
      <c r="D136" s="30">
        <v>6</v>
      </c>
      <c r="E136" s="30">
        <v>6.1</v>
      </c>
      <c r="F136" s="30">
        <v>6.1</v>
      </c>
      <c r="G136" s="24">
        <f t="shared" si="9"/>
        <v>100</v>
      </c>
      <c r="H136" s="15"/>
      <c r="I136" s="15"/>
    </row>
    <row r="137" spans="1:9">
      <c r="A137" s="13" t="s">
        <v>36</v>
      </c>
      <c r="B137" s="14" t="s">
        <v>4</v>
      </c>
      <c r="C137" s="29" t="s">
        <v>130</v>
      </c>
      <c r="D137" s="30">
        <v>40</v>
      </c>
      <c r="E137" s="30">
        <v>57.3</v>
      </c>
      <c r="F137" s="30">
        <v>57.3</v>
      </c>
      <c r="G137" s="24">
        <f t="shared" si="9"/>
        <v>100</v>
      </c>
      <c r="H137" s="15"/>
      <c r="I137" s="15"/>
    </row>
    <row r="138" spans="1:9">
      <c r="A138" s="13" t="s">
        <v>25</v>
      </c>
      <c r="B138" s="14" t="s">
        <v>4</v>
      </c>
      <c r="C138" s="29" t="s">
        <v>131</v>
      </c>
      <c r="D138" s="30">
        <v>0</v>
      </c>
      <c r="E138" s="30">
        <v>29.8</v>
      </c>
      <c r="F138" s="30">
        <v>29.8</v>
      </c>
      <c r="G138" s="24">
        <f>F138/E138*100</f>
        <v>100</v>
      </c>
      <c r="H138" s="15"/>
      <c r="I138" s="15"/>
    </row>
    <row r="139" spans="1:9">
      <c r="A139" s="13" t="s">
        <v>28</v>
      </c>
      <c r="B139" s="14" t="s">
        <v>4</v>
      </c>
      <c r="C139" s="29" t="s">
        <v>132</v>
      </c>
      <c r="D139" s="30">
        <v>300</v>
      </c>
      <c r="E139" s="30">
        <v>61.5</v>
      </c>
      <c r="F139" s="30">
        <v>61.5</v>
      </c>
      <c r="G139" s="24">
        <f>F139/E139*100</f>
        <v>100</v>
      </c>
      <c r="H139" s="15"/>
      <c r="I139" s="15"/>
    </row>
    <row r="140" spans="1:9">
      <c r="A140" s="13"/>
      <c r="B140" s="14"/>
      <c r="C140" s="29"/>
      <c r="D140" s="23">
        <f>D141+D142+D143+D144+D145</f>
        <v>6688.3</v>
      </c>
      <c r="E140" s="23">
        <f>E141+E142+E143+E144</f>
        <v>3612.2000000000003</v>
      </c>
      <c r="F140" s="23">
        <v>3612.2</v>
      </c>
      <c r="G140" s="24">
        <f t="shared" ref="G140:G174" si="10">F140/E140*100</f>
        <v>99.999999999999986</v>
      </c>
      <c r="H140" s="15"/>
      <c r="I140" s="15"/>
    </row>
    <row r="141" spans="1:9" ht="24">
      <c r="A141" s="13" t="s">
        <v>76</v>
      </c>
      <c r="B141" s="14" t="s">
        <v>4</v>
      </c>
      <c r="C141" s="29" t="s">
        <v>133</v>
      </c>
      <c r="D141" s="30">
        <v>1415</v>
      </c>
      <c r="E141" s="30">
        <v>501.2</v>
      </c>
      <c r="F141" s="30">
        <v>501.2</v>
      </c>
      <c r="G141" s="24">
        <f t="shared" si="10"/>
        <v>100</v>
      </c>
      <c r="H141" s="15"/>
      <c r="I141" s="15"/>
    </row>
    <row r="142" spans="1:9" ht="24">
      <c r="A142" s="13" t="s">
        <v>134</v>
      </c>
      <c r="B142" s="14" t="s">
        <v>4</v>
      </c>
      <c r="C142" s="29" t="s">
        <v>135</v>
      </c>
      <c r="D142" s="30">
        <v>2472</v>
      </c>
      <c r="E142" s="30">
        <v>1631.7</v>
      </c>
      <c r="F142" s="30">
        <v>1631.7</v>
      </c>
      <c r="G142" s="24">
        <f t="shared" si="10"/>
        <v>100</v>
      </c>
      <c r="H142" s="15"/>
      <c r="I142" s="15"/>
    </row>
    <row r="143" spans="1:9" ht="24">
      <c r="A143" s="13" t="s">
        <v>76</v>
      </c>
      <c r="B143" s="14" t="s">
        <v>4</v>
      </c>
      <c r="C143" s="29" t="s">
        <v>136</v>
      </c>
      <c r="D143" s="30">
        <v>1815</v>
      </c>
      <c r="E143" s="30">
        <v>1106.7</v>
      </c>
      <c r="F143" s="30">
        <v>1106.7</v>
      </c>
      <c r="G143" s="24">
        <f t="shared" si="10"/>
        <v>100</v>
      </c>
      <c r="H143" s="15"/>
      <c r="I143" s="15"/>
    </row>
    <row r="144" spans="1:9" ht="24">
      <c r="A144" s="13" t="s">
        <v>134</v>
      </c>
      <c r="B144" s="14" t="s">
        <v>4</v>
      </c>
      <c r="C144" s="29" t="s">
        <v>137</v>
      </c>
      <c r="D144" s="30">
        <v>860</v>
      </c>
      <c r="E144" s="30">
        <v>372.6</v>
      </c>
      <c r="F144" s="30">
        <v>372.6</v>
      </c>
      <c r="G144" s="24">
        <f t="shared" si="10"/>
        <v>100</v>
      </c>
      <c r="H144" s="15"/>
      <c r="I144" s="15"/>
    </row>
    <row r="145" spans="1:9" ht="24">
      <c r="A145" s="13" t="s">
        <v>76</v>
      </c>
      <c r="B145" s="14">
        <v>200</v>
      </c>
      <c r="C145" s="40" t="s">
        <v>501</v>
      </c>
      <c r="D145" s="30">
        <v>126.3</v>
      </c>
      <c r="E145" s="30"/>
      <c r="F145" s="30"/>
      <c r="G145" s="24"/>
      <c r="H145" s="15"/>
      <c r="I145" s="15"/>
    </row>
    <row r="146" spans="1:9" ht="18.75" customHeight="1">
      <c r="A146" s="22" t="s">
        <v>477</v>
      </c>
      <c r="B146" s="14"/>
      <c r="C146" s="29"/>
      <c r="D146" s="23">
        <f>D147+D152+D157+D172+D174+D187+D192+D194+D197+D199+D201+D203+D212+D215+D206+D170</f>
        <v>22353.800000000003</v>
      </c>
      <c r="E146" s="23">
        <f>E147+E152+E157+E172+E174+E187+E192+E194+E197+E199+E201+E203+E212+E215+E206</f>
        <v>29801.1</v>
      </c>
      <c r="F146" s="23">
        <f>F147+F152+F157+F172+F174+F187+F192+F194+F197+F199+F201+F203+F212+F215+F206</f>
        <v>29801.1</v>
      </c>
      <c r="G146" s="24">
        <f t="shared" si="10"/>
        <v>100</v>
      </c>
      <c r="H146" s="15"/>
      <c r="I146" s="15"/>
    </row>
    <row r="147" spans="1:9">
      <c r="A147" s="22"/>
      <c r="B147" s="14"/>
      <c r="C147" s="29"/>
      <c r="D147" s="23">
        <f>D148+D149+D150+D151</f>
        <v>897</v>
      </c>
      <c r="E147" s="23">
        <f>E148+E149+E150+E151</f>
        <v>951.7</v>
      </c>
      <c r="F147" s="23">
        <f>F148+F149+F150+F151</f>
        <v>951.7</v>
      </c>
      <c r="G147" s="24">
        <f>F147/E147*100</f>
        <v>100</v>
      </c>
      <c r="H147" s="15"/>
      <c r="I147" s="15"/>
    </row>
    <row r="148" spans="1:9" ht="24">
      <c r="A148" s="13" t="s">
        <v>43</v>
      </c>
      <c r="B148" s="14" t="s">
        <v>4</v>
      </c>
      <c r="C148" s="29" t="s">
        <v>138</v>
      </c>
      <c r="D148" s="30">
        <v>0</v>
      </c>
      <c r="E148" s="30">
        <v>230</v>
      </c>
      <c r="F148" s="30">
        <v>230</v>
      </c>
      <c r="G148" s="24">
        <f t="shared" si="10"/>
        <v>100</v>
      </c>
      <c r="H148" s="15"/>
      <c r="I148" s="15"/>
    </row>
    <row r="149" spans="1:9" ht="36">
      <c r="A149" s="13" t="s">
        <v>45</v>
      </c>
      <c r="B149" s="14" t="s">
        <v>4</v>
      </c>
      <c r="C149" s="29" t="s">
        <v>139</v>
      </c>
      <c r="D149" s="30">
        <v>0</v>
      </c>
      <c r="E149" s="30">
        <v>69.5</v>
      </c>
      <c r="F149" s="30">
        <v>69.5</v>
      </c>
      <c r="G149" s="24">
        <f t="shared" si="10"/>
        <v>100</v>
      </c>
      <c r="H149" s="15"/>
      <c r="I149" s="15"/>
    </row>
    <row r="150" spans="1:9" ht="24">
      <c r="A150" s="13" t="s">
        <v>43</v>
      </c>
      <c r="B150" s="14" t="s">
        <v>4</v>
      </c>
      <c r="C150" s="29" t="s">
        <v>140</v>
      </c>
      <c r="D150" s="30">
        <v>690</v>
      </c>
      <c r="E150" s="30">
        <v>500.6</v>
      </c>
      <c r="F150" s="30">
        <v>500.6</v>
      </c>
      <c r="G150" s="24">
        <f t="shared" si="10"/>
        <v>100</v>
      </c>
      <c r="H150" s="15"/>
      <c r="I150" s="15"/>
    </row>
    <row r="151" spans="1:9" ht="36">
      <c r="A151" s="13" t="s">
        <v>45</v>
      </c>
      <c r="B151" s="14" t="s">
        <v>4</v>
      </c>
      <c r="C151" s="29" t="s">
        <v>141</v>
      </c>
      <c r="D151" s="30">
        <v>207</v>
      </c>
      <c r="E151" s="30">
        <v>151.6</v>
      </c>
      <c r="F151" s="30">
        <v>151.6</v>
      </c>
      <c r="G151" s="24">
        <f t="shared" si="10"/>
        <v>100</v>
      </c>
      <c r="H151" s="15"/>
      <c r="I151" s="15"/>
    </row>
    <row r="152" spans="1:9">
      <c r="A152" s="13"/>
      <c r="B152" s="14"/>
      <c r="C152" s="29"/>
      <c r="D152" s="23">
        <f>D153+D154+D155+D156</f>
        <v>339</v>
      </c>
      <c r="E152" s="23">
        <f>E153+E154+E155+E156</f>
        <v>284.60000000000002</v>
      </c>
      <c r="F152" s="23">
        <f>F153+F154+F155+F156</f>
        <v>284.60000000000002</v>
      </c>
      <c r="G152" s="24">
        <f>F152/E152*100</f>
        <v>100</v>
      </c>
      <c r="H152" s="15"/>
      <c r="I152" s="15"/>
    </row>
    <row r="153" spans="1:9" ht="24">
      <c r="A153" s="13" t="s">
        <v>21</v>
      </c>
      <c r="B153" s="14" t="s">
        <v>4</v>
      </c>
      <c r="C153" s="29" t="s">
        <v>142</v>
      </c>
      <c r="D153" s="30">
        <v>39</v>
      </c>
      <c r="E153" s="30">
        <v>20.399999999999999</v>
      </c>
      <c r="F153" s="30">
        <v>20.399999999999999</v>
      </c>
      <c r="G153" s="24">
        <f t="shared" si="10"/>
        <v>100</v>
      </c>
      <c r="H153" s="15"/>
      <c r="I153" s="15"/>
    </row>
    <row r="154" spans="1:9">
      <c r="A154" s="13" t="s">
        <v>23</v>
      </c>
      <c r="B154" s="14" t="s">
        <v>4</v>
      </c>
      <c r="C154" s="29" t="s">
        <v>143</v>
      </c>
      <c r="D154" s="30">
        <v>50</v>
      </c>
      <c r="E154" s="30">
        <v>55.2</v>
      </c>
      <c r="F154" s="30">
        <v>55.2</v>
      </c>
      <c r="G154" s="24">
        <f t="shared" si="10"/>
        <v>100</v>
      </c>
      <c r="H154" s="15"/>
      <c r="I154" s="15"/>
    </row>
    <row r="155" spans="1:9" ht="48">
      <c r="A155" s="13" t="s">
        <v>144</v>
      </c>
      <c r="B155" s="14" t="s">
        <v>4</v>
      </c>
      <c r="C155" s="29" t="s">
        <v>145</v>
      </c>
      <c r="D155" s="30">
        <v>28</v>
      </c>
      <c r="E155" s="30">
        <v>24.5</v>
      </c>
      <c r="F155" s="30">
        <v>24.5</v>
      </c>
      <c r="G155" s="24">
        <f t="shared" si="10"/>
        <v>100</v>
      </c>
      <c r="H155" s="15"/>
      <c r="I155" s="15"/>
    </row>
    <row r="156" spans="1:9" ht="48">
      <c r="A156" s="13" t="s">
        <v>144</v>
      </c>
      <c r="B156" s="14" t="s">
        <v>4</v>
      </c>
      <c r="C156" s="29" t="s">
        <v>146</v>
      </c>
      <c r="D156" s="30">
        <v>222</v>
      </c>
      <c r="E156" s="30">
        <v>184.5</v>
      </c>
      <c r="F156" s="30">
        <v>184.5</v>
      </c>
      <c r="G156" s="24">
        <f t="shared" si="10"/>
        <v>100</v>
      </c>
      <c r="H156" s="15"/>
      <c r="I156" s="15"/>
    </row>
    <row r="157" spans="1:9">
      <c r="A157" s="13"/>
      <c r="B157" s="14"/>
      <c r="C157" s="29"/>
      <c r="D157" s="23">
        <f>D158+D159+D160+D161+D162+D163+D164+D165+D166+D167+D168+D169</f>
        <v>11634</v>
      </c>
      <c r="E157" s="23">
        <f>E158+E159+E160+E161+E162+E163+E164+E165+E166+E167+E168+E169</f>
        <v>7966.4</v>
      </c>
      <c r="F157" s="23">
        <f>F158+F159+F160+F161+F162+F163+F164+F165+F166+F167+F168+F169</f>
        <v>7966.4</v>
      </c>
      <c r="G157" s="24">
        <f t="shared" si="10"/>
        <v>100</v>
      </c>
      <c r="H157" s="15"/>
      <c r="I157" s="15"/>
    </row>
    <row r="158" spans="1:9" ht="24">
      <c r="A158" s="13" t="s">
        <v>43</v>
      </c>
      <c r="B158" s="14" t="s">
        <v>4</v>
      </c>
      <c r="C158" s="29" t="s">
        <v>147</v>
      </c>
      <c r="D158" s="30">
        <v>0</v>
      </c>
      <c r="E158" s="30">
        <v>393</v>
      </c>
      <c r="F158" s="30">
        <v>393</v>
      </c>
      <c r="G158" s="24">
        <f t="shared" si="10"/>
        <v>100</v>
      </c>
      <c r="H158" s="15"/>
      <c r="I158" s="15"/>
    </row>
    <row r="159" spans="1:9" ht="36">
      <c r="A159" s="13" t="s">
        <v>45</v>
      </c>
      <c r="B159" s="14" t="s">
        <v>4</v>
      </c>
      <c r="C159" s="29" t="s">
        <v>148</v>
      </c>
      <c r="D159" s="30">
        <v>0</v>
      </c>
      <c r="E159" s="30">
        <v>118.7</v>
      </c>
      <c r="F159" s="30">
        <v>118.7</v>
      </c>
      <c r="G159" s="24">
        <f>F159/E159*100</f>
        <v>100</v>
      </c>
      <c r="H159" s="15"/>
      <c r="I159" s="15"/>
    </row>
    <row r="160" spans="1:9" ht="24">
      <c r="A160" s="13" t="s">
        <v>43</v>
      </c>
      <c r="B160" s="14" t="s">
        <v>4</v>
      </c>
      <c r="C160" s="29" t="s">
        <v>149</v>
      </c>
      <c r="D160" s="30">
        <v>7168</v>
      </c>
      <c r="E160" s="30">
        <v>4658.2</v>
      </c>
      <c r="F160" s="30">
        <v>4658.2</v>
      </c>
      <c r="G160" s="24">
        <f t="shared" si="10"/>
        <v>100</v>
      </c>
      <c r="H160" s="15"/>
      <c r="I160" s="15"/>
    </row>
    <row r="161" spans="1:9" ht="24">
      <c r="A161" s="13" t="s">
        <v>150</v>
      </c>
      <c r="B161" s="14" t="s">
        <v>4</v>
      </c>
      <c r="C161" s="29" t="s">
        <v>151</v>
      </c>
      <c r="D161" s="30">
        <v>0</v>
      </c>
      <c r="E161" s="30">
        <v>6</v>
      </c>
      <c r="F161" s="30">
        <v>6</v>
      </c>
      <c r="G161" s="24">
        <f>F161/E161*100</f>
        <v>100</v>
      </c>
      <c r="H161" s="15"/>
      <c r="I161" s="15"/>
    </row>
    <row r="162" spans="1:9" ht="36">
      <c r="A162" s="13" t="s">
        <v>45</v>
      </c>
      <c r="B162" s="14" t="s">
        <v>4</v>
      </c>
      <c r="C162" s="29" t="s">
        <v>152</v>
      </c>
      <c r="D162" s="30">
        <v>2164</v>
      </c>
      <c r="E162" s="30">
        <v>1379.3</v>
      </c>
      <c r="F162" s="30">
        <v>1379.3</v>
      </c>
      <c r="G162" s="24">
        <f t="shared" si="10"/>
        <v>100</v>
      </c>
      <c r="H162" s="15"/>
      <c r="I162" s="15"/>
    </row>
    <row r="163" spans="1:9" ht="24">
      <c r="A163" s="13" t="s">
        <v>21</v>
      </c>
      <c r="B163" s="14" t="s">
        <v>4</v>
      </c>
      <c r="C163" s="29" t="s">
        <v>153</v>
      </c>
      <c r="D163" s="30">
        <v>490</v>
      </c>
      <c r="E163" s="30">
        <v>320.89999999999998</v>
      </c>
      <c r="F163" s="30">
        <v>320.89999999999998</v>
      </c>
      <c r="G163" s="24">
        <f t="shared" si="10"/>
        <v>100</v>
      </c>
      <c r="H163" s="15"/>
      <c r="I163" s="15"/>
    </row>
    <row r="164" spans="1:9">
      <c r="A164" s="13" t="s">
        <v>23</v>
      </c>
      <c r="B164" s="14" t="s">
        <v>4</v>
      </c>
      <c r="C164" s="29" t="s">
        <v>154</v>
      </c>
      <c r="D164" s="30">
        <v>639</v>
      </c>
      <c r="E164" s="30">
        <v>403.8</v>
      </c>
      <c r="F164" s="30">
        <v>403.8</v>
      </c>
      <c r="G164" s="24">
        <f t="shared" si="10"/>
        <v>100</v>
      </c>
      <c r="H164" s="15"/>
      <c r="I164" s="15"/>
    </row>
    <row r="165" spans="1:9" ht="24">
      <c r="A165" s="13" t="s">
        <v>34</v>
      </c>
      <c r="B165" s="14" t="s">
        <v>4</v>
      </c>
      <c r="C165" s="29" t="s">
        <v>155</v>
      </c>
      <c r="D165" s="30">
        <v>65</v>
      </c>
      <c r="E165" s="30">
        <v>36.200000000000003</v>
      </c>
      <c r="F165" s="30">
        <v>36.200000000000003</v>
      </c>
      <c r="G165" s="24">
        <f t="shared" si="10"/>
        <v>100</v>
      </c>
      <c r="H165" s="15"/>
      <c r="I165" s="15"/>
    </row>
    <row r="166" spans="1:9">
      <c r="A166" s="13" t="s">
        <v>36</v>
      </c>
      <c r="B166" s="14" t="s">
        <v>4</v>
      </c>
      <c r="C166" s="29" t="s">
        <v>156</v>
      </c>
      <c r="D166" s="30">
        <v>13</v>
      </c>
      <c r="E166" s="30">
        <v>5</v>
      </c>
      <c r="F166" s="30">
        <v>5</v>
      </c>
      <c r="G166" s="24">
        <f t="shared" si="10"/>
        <v>100</v>
      </c>
      <c r="H166" s="15"/>
      <c r="I166" s="15"/>
    </row>
    <row r="167" spans="1:9">
      <c r="A167" s="13" t="s">
        <v>25</v>
      </c>
      <c r="B167" s="14" t="s">
        <v>4</v>
      </c>
      <c r="C167" s="29" t="s">
        <v>157</v>
      </c>
      <c r="D167" s="30">
        <v>0</v>
      </c>
      <c r="E167" s="30">
        <v>31.2</v>
      </c>
      <c r="F167" s="30">
        <v>31.2</v>
      </c>
      <c r="G167" s="24">
        <f t="shared" si="10"/>
        <v>100</v>
      </c>
      <c r="H167" s="15"/>
      <c r="I167" s="15"/>
    </row>
    <row r="168" spans="1:9">
      <c r="A168" s="13" t="s">
        <v>23</v>
      </c>
      <c r="B168" s="14" t="s">
        <v>4</v>
      </c>
      <c r="C168" s="29" t="s">
        <v>158</v>
      </c>
      <c r="D168" s="30">
        <v>11</v>
      </c>
      <c r="E168" s="30">
        <v>57.1</v>
      </c>
      <c r="F168" s="30">
        <v>57.1</v>
      </c>
      <c r="G168" s="24">
        <f>F168/E168*100</f>
        <v>100</v>
      </c>
      <c r="H168" s="15"/>
      <c r="I168" s="15"/>
    </row>
    <row r="169" spans="1:9">
      <c r="A169" s="13" t="s">
        <v>28</v>
      </c>
      <c r="B169" s="14" t="s">
        <v>4</v>
      </c>
      <c r="C169" s="29" t="s">
        <v>159</v>
      </c>
      <c r="D169" s="30">
        <v>1084</v>
      </c>
      <c r="E169" s="30">
        <v>557</v>
      </c>
      <c r="F169" s="30">
        <v>557</v>
      </c>
      <c r="G169" s="24">
        <f t="shared" si="10"/>
        <v>100</v>
      </c>
      <c r="H169" s="15"/>
      <c r="I169" s="15"/>
    </row>
    <row r="170" spans="1:9">
      <c r="A170" s="13"/>
      <c r="B170" s="14"/>
      <c r="C170" s="29"/>
      <c r="D170" s="23">
        <f>D171</f>
        <v>0.4</v>
      </c>
      <c r="E170" s="23">
        <f t="shared" ref="E170:F170" si="11">E171</f>
        <v>0</v>
      </c>
      <c r="F170" s="23">
        <f t="shared" si="11"/>
        <v>0</v>
      </c>
      <c r="G170" s="24" t="e">
        <f t="shared" si="10"/>
        <v>#DIV/0!</v>
      </c>
      <c r="H170" s="15"/>
      <c r="I170" s="15"/>
    </row>
    <row r="171" spans="1:9">
      <c r="A171" s="13" t="s">
        <v>23</v>
      </c>
      <c r="B171" s="14">
        <v>200</v>
      </c>
      <c r="C171" s="40" t="s">
        <v>502</v>
      </c>
      <c r="D171" s="30">
        <v>0.4</v>
      </c>
      <c r="E171" s="30">
        <v>0</v>
      </c>
      <c r="F171" s="30">
        <v>0</v>
      </c>
      <c r="G171" s="24" t="e">
        <f t="shared" si="10"/>
        <v>#DIV/0!</v>
      </c>
      <c r="H171" s="15"/>
      <c r="I171" s="15"/>
    </row>
    <row r="172" spans="1:9">
      <c r="A172" s="13"/>
      <c r="B172" s="14"/>
      <c r="C172" s="29"/>
      <c r="D172" s="23">
        <f>D173</f>
        <v>0</v>
      </c>
      <c r="E172" s="23">
        <f>E173</f>
        <v>471</v>
      </c>
      <c r="F172" s="23">
        <f>F173</f>
        <v>471</v>
      </c>
      <c r="G172" s="24">
        <f t="shared" si="10"/>
        <v>100</v>
      </c>
      <c r="H172" s="15"/>
      <c r="I172" s="15"/>
    </row>
    <row r="173" spans="1:9">
      <c r="A173" s="13" t="s">
        <v>160</v>
      </c>
      <c r="B173" s="14" t="s">
        <v>4</v>
      </c>
      <c r="C173" s="29" t="s">
        <v>161</v>
      </c>
      <c r="D173" s="30">
        <v>0</v>
      </c>
      <c r="E173" s="30">
        <v>471</v>
      </c>
      <c r="F173" s="30">
        <v>471</v>
      </c>
      <c r="G173" s="24">
        <f t="shared" si="10"/>
        <v>100</v>
      </c>
      <c r="H173" s="15"/>
      <c r="I173" s="15"/>
    </row>
    <row r="174" spans="1:9">
      <c r="A174" s="13"/>
      <c r="B174" s="14"/>
      <c r="C174" s="29"/>
      <c r="D174" s="23">
        <f>D175+D176+D178+D179+D180+D181+D182+D183+D184+D185+D186+D177</f>
        <v>1304.4000000000001</v>
      </c>
      <c r="E174" s="23">
        <f>E175+E176+E178+E179+E180+E181+E182+E183+E184+E185+E186</f>
        <v>817.9</v>
      </c>
      <c r="F174" s="23">
        <f>F175+F176+F178+F179+F180+F181+F182+F183+F184+F185+F186</f>
        <v>817.9</v>
      </c>
      <c r="G174" s="24">
        <f t="shared" si="10"/>
        <v>100</v>
      </c>
      <c r="H174" s="15"/>
      <c r="I174" s="15"/>
    </row>
    <row r="175" spans="1:9" ht="24">
      <c r="A175" s="13" t="s">
        <v>43</v>
      </c>
      <c r="B175" s="14" t="s">
        <v>4</v>
      </c>
      <c r="C175" s="29" t="s">
        <v>162</v>
      </c>
      <c r="D175" s="30">
        <v>241.8</v>
      </c>
      <c r="E175" s="30">
        <v>149.19999999999999</v>
      </c>
      <c r="F175" s="30">
        <v>149.19999999999999</v>
      </c>
      <c r="G175" s="24">
        <f>F175/E175*100</f>
        <v>100</v>
      </c>
      <c r="H175" s="15"/>
      <c r="I175" s="15"/>
    </row>
    <row r="176" spans="1:9" ht="36">
      <c r="A176" s="13" t="s">
        <v>45</v>
      </c>
      <c r="B176" s="14" t="s">
        <v>4</v>
      </c>
      <c r="C176" s="29" t="s">
        <v>163</v>
      </c>
      <c r="D176" s="30">
        <v>73</v>
      </c>
      <c r="E176" s="30">
        <v>43.6</v>
      </c>
      <c r="F176" s="30">
        <v>43.6</v>
      </c>
      <c r="G176" s="24">
        <f>F176/E176*100</f>
        <v>100</v>
      </c>
      <c r="H176" s="15"/>
      <c r="I176" s="15"/>
    </row>
    <row r="177" spans="1:9" ht="24">
      <c r="A177" s="13" t="s">
        <v>21</v>
      </c>
      <c r="B177" s="14">
        <v>200</v>
      </c>
      <c r="C177" s="40" t="s">
        <v>503</v>
      </c>
      <c r="D177" s="30">
        <v>9.1999999999999993</v>
      </c>
      <c r="E177" s="30">
        <v>0</v>
      </c>
      <c r="F177" s="30">
        <v>0</v>
      </c>
      <c r="G177" s="24" t="e">
        <f>F177/E177*100</f>
        <v>#DIV/0!</v>
      </c>
      <c r="H177" s="15"/>
      <c r="I177" s="15"/>
    </row>
    <row r="178" spans="1:9">
      <c r="A178" s="13" t="s">
        <v>23</v>
      </c>
      <c r="B178" s="14" t="s">
        <v>4</v>
      </c>
      <c r="C178" s="29" t="s">
        <v>164</v>
      </c>
      <c r="D178" s="30">
        <v>2</v>
      </c>
      <c r="E178" s="30">
        <v>2</v>
      </c>
      <c r="F178" s="30">
        <v>2</v>
      </c>
      <c r="G178" s="24">
        <f t="shared" ref="G178:G210" si="12">F178/E178*100</f>
        <v>100</v>
      </c>
      <c r="H178" s="15"/>
      <c r="I178" s="15"/>
    </row>
    <row r="179" spans="1:9">
      <c r="A179" s="13" t="s">
        <v>23</v>
      </c>
      <c r="B179" s="14" t="s">
        <v>4</v>
      </c>
      <c r="C179" s="29" t="s">
        <v>165</v>
      </c>
      <c r="D179" s="30">
        <v>0.1</v>
      </c>
      <c r="E179" s="30">
        <v>0.1</v>
      </c>
      <c r="F179" s="30">
        <v>0.1</v>
      </c>
      <c r="G179" s="24">
        <f t="shared" si="12"/>
        <v>100</v>
      </c>
      <c r="H179" s="15"/>
      <c r="I179" s="15"/>
    </row>
    <row r="180" spans="1:9">
      <c r="A180" s="13" t="s">
        <v>23</v>
      </c>
      <c r="B180" s="14" t="s">
        <v>4</v>
      </c>
      <c r="C180" s="29" t="s">
        <v>166</v>
      </c>
      <c r="D180" s="30">
        <v>2.6</v>
      </c>
      <c r="E180" s="30">
        <v>2.6</v>
      </c>
      <c r="F180" s="30">
        <v>2.6</v>
      </c>
      <c r="G180" s="24">
        <f t="shared" si="12"/>
        <v>100</v>
      </c>
      <c r="H180" s="15"/>
      <c r="I180" s="15"/>
    </row>
    <row r="181" spans="1:9">
      <c r="A181" s="13" t="s">
        <v>23</v>
      </c>
      <c r="B181" s="14" t="s">
        <v>4</v>
      </c>
      <c r="C181" s="29" t="s">
        <v>167</v>
      </c>
      <c r="D181" s="30">
        <v>4.7</v>
      </c>
      <c r="E181" s="30">
        <v>3.5</v>
      </c>
      <c r="F181" s="30">
        <v>3.5</v>
      </c>
      <c r="G181" s="24">
        <f t="shared" si="12"/>
        <v>100</v>
      </c>
      <c r="H181" s="15"/>
      <c r="I181" s="15"/>
    </row>
    <row r="182" spans="1:9" ht="24">
      <c r="A182" s="13" t="s">
        <v>43</v>
      </c>
      <c r="B182" s="14" t="s">
        <v>4</v>
      </c>
      <c r="C182" s="29" t="s">
        <v>168</v>
      </c>
      <c r="D182" s="30">
        <v>495</v>
      </c>
      <c r="E182" s="30">
        <v>420.6</v>
      </c>
      <c r="F182" s="30">
        <v>420.6</v>
      </c>
      <c r="G182" s="24">
        <f t="shared" si="12"/>
        <v>100</v>
      </c>
      <c r="H182" s="15"/>
      <c r="I182" s="15"/>
    </row>
    <row r="183" spans="1:9" ht="36">
      <c r="A183" s="13" t="s">
        <v>45</v>
      </c>
      <c r="B183" s="14" t="s">
        <v>4</v>
      </c>
      <c r="C183" s="29" t="s">
        <v>169</v>
      </c>
      <c r="D183" s="30">
        <v>150</v>
      </c>
      <c r="E183" s="30">
        <v>122.8</v>
      </c>
      <c r="F183" s="30">
        <v>122.8</v>
      </c>
      <c r="G183" s="24">
        <f t="shared" si="12"/>
        <v>100</v>
      </c>
      <c r="H183" s="15"/>
      <c r="I183" s="15"/>
    </row>
    <row r="184" spans="1:9" ht="24">
      <c r="A184" s="13" t="s">
        <v>21</v>
      </c>
      <c r="B184" s="14" t="s">
        <v>4</v>
      </c>
      <c r="C184" s="29" t="s">
        <v>170</v>
      </c>
      <c r="D184" s="30">
        <v>50</v>
      </c>
      <c r="E184" s="30">
        <v>17.399999999999999</v>
      </c>
      <c r="F184" s="30">
        <v>17.399999999999999</v>
      </c>
      <c r="G184" s="24">
        <f>F184/E184*100</f>
        <v>100</v>
      </c>
      <c r="H184" s="15"/>
      <c r="I184" s="15"/>
    </row>
    <row r="185" spans="1:9">
      <c r="A185" s="13" t="s">
        <v>23</v>
      </c>
      <c r="B185" s="14" t="s">
        <v>4</v>
      </c>
      <c r="C185" s="29" t="s">
        <v>171</v>
      </c>
      <c r="D185" s="30">
        <v>201</v>
      </c>
      <c r="E185" s="30">
        <v>13.5</v>
      </c>
      <c r="F185" s="30">
        <v>13.5</v>
      </c>
      <c r="G185" s="24">
        <f t="shared" si="12"/>
        <v>100</v>
      </c>
      <c r="H185" s="15"/>
      <c r="I185" s="15"/>
    </row>
    <row r="186" spans="1:9">
      <c r="A186" s="13" t="s">
        <v>28</v>
      </c>
      <c r="B186" s="14" t="s">
        <v>4</v>
      </c>
      <c r="C186" s="29" t="s">
        <v>172</v>
      </c>
      <c r="D186" s="30">
        <v>75</v>
      </c>
      <c r="E186" s="30">
        <v>42.6</v>
      </c>
      <c r="F186" s="30">
        <v>42.6</v>
      </c>
      <c r="G186" s="24">
        <f t="shared" si="12"/>
        <v>100</v>
      </c>
      <c r="H186" s="15"/>
      <c r="I186" s="15"/>
    </row>
    <row r="187" spans="1:9">
      <c r="A187" s="13"/>
      <c r="B187" s="14"/>
      <c r="C187" s="29"/>
      <c r="D187" s="23">
        <f>D188+D189+D190+D191</f>
        <v>1118</v>
      </c>
      <c r="E187" s="23">
        <f>E188+E189+E190+E191</f>
        <v>722.3</v>
      </c>
      <c r="F187" s="23">
        <f>F188+F189+F190+F191</f>
        <v>722.3</v>
      </c>
      <c r="G187" s="24">
        <f t="shared" si="12"/>
        <v>100</v>
      </c>
      <c r="H187" s="15"/>
      <c r="I187" s="15"/>
    </row>
    <row r="188" spans="1:9" ht="24">
      <c r="A188" s="13" t="s">
        <v>43</v>
      </c>
      <c r="B188" s="14" t="s">
        <v>4</v>
      </c>
      <c r="C188" s="29" t="s">
        <v>173</v>
      </c>
      <c r="D188" s="30">
        <v>795</v>
      </c>
      <c r="E188" s="30">
        <v>516.4</v>
      </c>
      <c r="F188" s="30">
        <v>516.4</v>
      </c>
      <c r="G188" s="24">
        <f t="shared" si="12"/>
        <v>100</v>
      </c>
      <c r="H188" s="15"/>
      <c r="I188" s="15"/>
    </row>
    <row r="189" spans="1:9" ht="36">
      <c r="A189" s="13" t="s">
        <v>45</v>
      </c>
      <c r="B189" s="14" t="s">
        <v>4</v>
      </c>
      <c r="C189" s="29" t="s">
        <v>174</v>
      </c>
      <c r="D189" s="30">
        <v>239</v>
      </c>
      <c r="E189" s="30">
        <v>151.1</v>
      </c>
      <c r="F189" s="30">
        <v>151.1</v>
      </c>
      <c r="G189" s="24">
        <f>F189/E189*100</f>
        <v>100</v>
      </c>
      <c r="H189" s="15"/>
      <c r="I189" s="15"/>
    </row>
    <row r="190" spans="1:9" ht="24">
      <c r="A190" s="13" t="s">
        <v>21</v>
      </c>
      <c r="B190" s="14" t="s">
        <v>4</v>
      </c>
      <c r="C190" s="29" t="s">
        <v>175</v>
      </c>
      <c r="D190" s="30">
        <v>84</v>
      </c>
      <c r="E190" s="30">
        <v>52.8</v>
      </c>
      <c r="F190" s="30">
        <v>52.8</v>
      </c>
      <c r="G190" s="24">
        <f t="shared" si="12"/>
        <v>100</v>
      </c>
      <c r="H190" s="15"/>
      <c r="I190" s="15"/>
    </row>
    <row r="191" spans="1:9">
      <c r="A191" s="13" t="s">
        <v>23</v>
      </c>
      <c r="B191" s="14" t="s">
        <v>4</v>
      </c>
      <c r="C191" s="29" t="s">
        <v>176</v>
      </c>
      <c r="D191" s="30">
        <v>0</v>
      </c>
      <c r="E191" s="30">
        <v>2</v>
      </c>
      <c r="F191" s="30">
        <v>2</v>
      </c>
      <c r="G191" s="24">
        <f t="shared" si="12"/>
        <v>100</v>
      </c>
      <c r="H191" s="15"/>
      <c r="I191" s="15"/>
    </row>
    <row r="192" spans="1:9">
      <c r="A192" s="13"/>
      <c r="B192" s="14"/>
      <c r="C192" s="29"/>
      <c r="D192" s="23">
        <f>D193</f>
        <v>21</v>
      </c>
      <c r="E192" s="23">
        <f>E193</f>
        <v>21</v>
      </c>
      <c r="F192" s="23">
        <f>F193</f>
        <v>21</v>
      </c>
      <c r="G192" s="24">
        <f t="shared" si="12"/>
        <v>100</v>
      </c>
      <c r="H192" s="15"/>
      <c r="I192" s="15"/>
    </row>
    <row r="193" spans="1:9">
      <c r="A193" s="13" t="s">
        <v>23</v>
      </c>
      <c r="B193" s="14" t="s">
        <v>4</v>
      </c>
      <c r="C193" s="29" t="s">
        <v>177</v>
      </c>
      <c r="D193" s="30">
        <v>21</v>
      </c>
      <c r="E193" s="30">
        <v>21</v>
      </c>
      <c r="F193" s="30">
        <v>21</v>
      </c>
      <c r="G193" s="24">
        <f t="shared" si="12"/>
        <v>100</v>
      </c>
      <c r="H193" s="15"/>
      <c r="I193" s="15"/>
    </row>
    <row r="194" spans="1:9">
      <c r="A194" s="13"/>
      <c r="B194" s="14"/>
      <c r="C194" s="29"/>
      <c r="D194" s="23">
        <f>D196+D195</f>
        <v>70</v>
      </c>
      <c r="E194" s="23">
        <f>E196</f>
        <v>31</v>
      </c>
      <c r="F194" s="23">
        <f>F196</f>
        <v>31</v>
      </c>
      <c r="G194" s="24">
        <f t="shared" si="12"/>
        <v>100</v>
      </c>
      <c r="H194" s="15"/>
      <c r="I194" s="15"/>
    </row>
    <row r="195" spans="1:9">
      <c r="A195" s="13" t="s">
        <v>23</v>
      </c>
      <c r="B195" s="14">
        <v>200</v>
      </c>
      <c r="C195" s="40" t="s">
        <v>504</v>
      </c>
      <c r="D195" s="30">
        <v>70</v>
      </c>
      <c r="E195" s="30">
        <v>0</v>
      </c>
      <c r="F195" s="30">
        <v>0</v>
      </c>
      <c r="G195" s="24" t="e">
        <f t="shared" si="12"/>
        <v>#DIV/0!</v>
      </c>
      <c r="H195" s="15"/>
      <c r="I195" s="15"/>
    </row>
    <row r="196" spans="1:9">
      <c r="A196" s="13" t="s">
        <v>23</v>
      </c>
      <c r="B196" s="14" t="s">
        <v>4</v>
      </c>
      <c r="C196" s="29" t="s">
        <v>178</v>
      </c>
      <c r="D196" s="30">
        <v>0</v>
      </c>
      <c r="E196" s="30">
        <v>31</v>
      </c>
      <c r="F196" s="30">
        <v>31</v>
      </c>
      <c r="G196" s="24">
        <f t="shared" si="12"/>
        <v>100</v>
      </c>
      <c r="H196" s="15"/>
      <c r="I196" s="15"/>
    </row>
    <row r="197" spans="1:9">
      <c r="A197" s="13"/>
      <c r="B197" s="14"/>
      <c r="C197" s="29"/>
      <c r="D197" s="23">
        <f>D198</f>
        <v>61</v>
      </c>
      <c r="E197" s="23">
        <f>E198</f>
        <v>53.5</v>
      </c>
      <c r="F197" s="23">
        <f>F198</f>
        <v>53.5</v>
      </c>
      <c r="G197" s="24">
        <f>F197/E197*100</f>
        <v>100</v>
      </c>
      <c r="H197" s="15"/>
      <c r="I197" s="15"/>
    </row>
    <row r="198" spans="1:9">
      <c r="A198" s="13" t="s">
        <v>23</v>
      </c>
      <c r="B198" s="14" t="s">
        <v>4</v>
      </c>
      <c r="C198" s="29" t="s">
        <v>179</v>
      </c>
      <c r="D198" s="30">
        <v>61</v>
      </c>
      <c r="E198" s="30">
        <v>53.5</v>
      </c>
      <c r="F198" s="30">
        <v>53.5</v>
      </c>
      <c r="G198" s="24">
        <f t="shared" si="12"/>
        <v>100</v>
      </c>
      <c r="H198" s="15"/>
      <c r="I198" s="15"/>
    </row>
    <row r="199" spans="1:9">
      <c r="A199" s="13"/>
      <c r="B199" s="14"/>
      <c r="C199" s="29"/>
      <c r="D199" s="23">
        <f>D200</f>
        <v>0</v>
      </c>
      <c r="E199" s="23">
        <f>E200</f>
        <v>3458.6</v>
      </c>
      <c r="F199" s="23">
        <f>F200</f>
        <v>3458.6</v>
      </c>
      <c r="G199" s="24">
        <f>F199/E199*100</f>
        <v>100</v>
      </c>
      <c r="H199" s="15"/>
      <c r="I199" s="15"/>
    </row>
    <row r="200" spans="1:9">
      <c r="A200" s="13" t="s">
        <v>23</v>
      </c>
      <c r="B200" s="14" t="s">
        <v>4</v>
      </c>
      <c r="C200" s="29" t="s">
        <v>180</v>
      </c>
      <c r="D200" s="30"/>
      <c r="E200" s="30">
        <v>3458.6</v>
      </c>
      <c r="F200" s="30">
        <v>3458.6</v>
      </c>
      <c r="G200" s="24">
        <f t="shared" si="12"/>
        <v>100</v>
      </c>
      <c r="H200" s="15"/>
      <c r="I200" s="15"/>
    </row>
    <row r="201" spans="1:9">
      <c r="A201" s="13"/>
      <c r="B201" s="14"/>
      <c r="C201" s="29"/>
      <c r="D201" s="23">
        <f>D202</f>
        <v>0</v>
      </c>
      <c r="E201" s="23">
        <f>E202</f>
        <v>52.5</v>
      </c>
      <c r="F201" s="23">
        <f>F202</f>
        <v>52.5</v>
      </c>
      <c r="G201" s="24">
        <f t="shared" si="12"/>
        <v>100</v>
      </c>
      <c r="H201" s="15"/>
      <c r="I201" s="15"/>
    </row>
    <row r="202" spans="1:9">
      <c r="A202" s="13" t="s">
        <v>23</v>
      </c>
      <c r="B202" s="14" t="s">
        <v>4</v>
      </c>
      <c r="C202" s="29" t="s">
        <v>181</v>
      </c>
      <c r="D202" s="30"/>
      <c r="E202" s="30">
        <v>52.5</v>
      </c>
      <c r="F202" s="30">
        <v>52.5</v>
      </c>
      <c r="G202" s="24">
        <f t="shared" si="12"/>
        <v>100</v>
      </c>
      <c r="H202" s="15"/>
      <c r="I202" s="15"/>
    </row>
    <row r="203" spans="1:9">
      <c r="A203" s="13"/>
      <c r="B203" s="14"/>
      <c r="C203" s="29"/>
      <c r="D203" s="23">
        <f>D204+D205</f>
        <v>0</v>
      </c>
      <c r="E203" s="23">
        <f>E204+E205</f>
        <v>10737.4</v>
      </c>
      <c r="F203" s="23">
        <f>F204+F205</f>
        <v>10737.4</v>
      </c>
      <c r="G203" s="24">
        <f t="shared" si="12"/>
        <v>100</v>
      </c>
      <c r="H203" s="15"/>
      <c r="I203" s="15"/>
    </row>
    <row r="204" spans="1:9" ht="24">
      <c r="A204" s="13" t="s">
        <v>182</v>
      </c>
      <c r="B204" s="14" t="s">
        <v>4</v>
      </c>
      <c r="C204" s="29" t="s">
        <v>183</v>
      </c>
      <c r="D204" s="30"/>
      <c r="E204" s="30">
        <v>8101.4</v>
      </c>
      <c r="F204" s="30">
        <v>8101.4</v>
      </c>
      <c r="G204" s="24">
        <f t="shared" si="12"/>
        <v>100</v>
      </c>
      <c r="H204" s="15"/>
      <c r="I204" s="15"/>
    </row>
    <row r="205" spans="1:9">
      <c r="A205" s="13" t="s">
        <v>23</v>
      </c>
      <c r="B205" s="14" t="s">
        <v>4</v>
      </c>
      <c r="C205" s="29" t="s">
        <v>184</v>
      </c>
      <c r="D205" s="30"/>
      <c r="E205" s="30">
        <v>2636</v>
      </c>
      <c r="F205" s="30">
        <v>2636</v>
      </c>
      <c r="G205" s="24">
        <f t="shared" si="12"/>
        <v>100</v>
      </c>
      <c r="H205" s="15"/>
      <c r="I205" s="15"/>
    </row>
    <row r="206" spans="1:9">
      <c r="A206" s="13"/>
      <c r="B206" s="14"/>
      <c r="C206" s="29"/>
      <c r="D206" s="23">
        <f>D207+D208+D209+D210+D211</f>
        <v>6703</v>
      </c>
      <c r="E206" s="23">
        <f>E207+E208+E209+E210+E211</f>
        <v>4033.1000000000004</v>
      </c>
      <c r="F206" s="23">
        <f>F207+F208+F209+F210+F211</f>
        <v>4033.1000000000004</v>
      </c>
      <c r="G206" s="24">
        <f>F206/E206*100</f>
        <v>100</v>
      </c>
      <c r="H206" s="15"/>
      <c r="I206" s="15"/>
    </row>
    <row r="207" spans="1:9" ht="48">
      <c r="A207" s="13" t="s">
        <v>11</v>
      </c>
      <c r="B207" s="14" t="s">
        <v>4</v>
      </c>
      <c r="C207" s="29" t="s">
        <v>185</v>
      </c>
      <c r="D207" s="30">
        <v>2640</v>
      </c>
      <c r="E207" s="30">
        <v>267.60000000000002</v>
      </c>
      <c r="F207" s="30">
        <v>267.60000000000002</v>
      </c>
      <c r="G207" s="24">
        <f t="shared" si="12"/>
        <v>100</v>
      </c>
      <c r="H207" s="15"/>
      <c r="I207" s="15"/>
    </row>
    <row r="208" spans="1:9">
      <c r="A208" s="13" t="s">
        <v>9</v>
      </c>
      <c r="B208" s="14" t="s">
        <v>4</v>
      </c>
      <c r="C208" s="29" t="s">
        <v>186</v>
      </c>
      <c r="D208" s="30">
        <v>100</v>
      </c>
      <c r="E208" s="30">
        <v>28.8</v>
      </c>
      <c r="F208" s="30">
        <v>28.8</v>
      </c>
      <c r="G208" s="24">
        <f t="shared" si="12"/>
        <v>100</v>
      </c>
      <c r="H208" s="15"/>
      <c r="I208" s="15"/>
    </row>
    <row r="209" spans="1:9" ht="48">
      <c r="A209" s="13" t="s">
        <v>11</v>
      </c>
      <c r="B209" s="14" t="s">
        <v>4</v>
      </c>
      <c r="C209" s="29" t="s">
        <v>187</v>
      </c>
      <c r="D209" s="30">
        <v>374</v>
      </c>
      <c r="E209" s="30">
        <v>344</v>
      </c>
      <c r="F209" s="30">
        <v>344</v>
      </c>
      <c r="G209" s="24">
        <f t="shared" si="12"/>
        <v>100</v>
      </c>
      <c r="H209" s="15"/>
      <c r="I209" s="15"/>
    </row>
    <row r="210" spans="1:9" ht="48">
      <c r="A210" s="13" t="s">
        <v>11</v>
      </c>
      <c r="B210" s="14" t="s">
        <v>4</v>
      </c>
      <c r="C210" s="29" t="s">
        <v>188</v>
      </c>
      <c r="D210" s="30">
        <v>430</v>
      </c>
      <c r="E210" s="30">
        <v>233.7</v>
      </c>
      <c r="F210" s="30">
        <v>233.7</v>
      </c>
      <c r="G210" s="24">
        <f t="shared" si="12"/>
        <v>100</v>
      </c>
      <c r="H210" s="15"/>
      <c r="I210" s="15"/>
    </row>
    <row r="211" spans="1:9" ht="48">
      <c r="A211" s="13" t="s">
        <v>11</v>
      </c>
      <c r="B211" s="14" t="s">
        <v>4</v>
      </c>
      <c r="C211" s="29" t="s">
        <v>189</v>
      </c>
      <c r="D211" s="30">
        <v>3159</v>
      </c>
      <c r="E211" s="30">
        <v>3159</v>
      </c>
      <c r="F211" s="30">
        <v>3159</v>
      </c>
      <c r="G211" s="24">
        <f>F211/E211*100</f>
        <v>100</v>
      </c>
      <c r="H211" s="15"/>
      <c r="I211" s="15"/>
    </row>
    <row r="212" spans="1:9">
      <c r="A212" s="13"/>
      <c r="B212" s="14"/>
      <c r="C212" s="29"/>
      <c r="D212" s="23">
        <f>D213</f>
        <v>6</v>
      </c>
      <c r="E212" s="23">
        <f>E213</f>
        <v>0.1</v>
      </c>
      <c r="F212" s="23">
        <f>F213</f>
        <v>0.1</v>
      </c>
      <c r="G212" s="24">
        <f>F212/E212*100</f>
        <v>100</v>
      </c>
      <c r="H212" s="15"/>
      <c r="I212" s="15"/>
    </row>
    <row r="213" spans="1:9">
      <c r="A213" s="13" t="s">
        <v>190</v>
      </c>
      <c r="B213" s="14" t="s">
        <v>4</v>
      </c>
      <c r="C213" s="29" t="s">
        <v>191</v>
      </c>
      <c r="D213" s="30">
        <v>6</v>
      </c>
      <c r="E213" s="30">
        <v>0.1</v>
      </c>
      <c r="F213" s="30">
        <v>0.1</v>
      </c>
      <c r="G213" s="24">
        <f t="shared" ref="G213:G217" si="13">F213/E213*100</f>
        <v>100</v>
      </c>
      <c r="H213" s="15"/>
      <c r="I213" s="15"/>
    </row>
    <row r="214" spans="1:9" ht="15" hidden="1" customHeight="1">
      <c r="A214" s="13" t="s">
        <v>192</v>
      </c>
      <c r="B214" s="14" t="s">
        <v>4</v>
      </c>
      <c r="C214" s="29" t="s">
        <v>193</v>
      </c>
      <c r="D214" s="30">
        <v>0</v>
      </c>
      <c r="E214" s="30">
        <v>0</v>
      </c>
      <c r="F214" s="30">
        <v>0</v>
      </c>
      <c r="G214" s="24" t="e">
        <f t="shared" si="13"/>
        <v>#DIV/0!</v>
      </c>
      <c r="H214" s="15"/>
      <c r="I214" s="15"/>
    </row>
    <row r="215" spans="1:9">
      <c r="A215" s="13"/>
      <c r="B215" s="14"/>
      <c r="C215" s="29"/>
      <c r="D215" s="23">
        <f>D216</f>
        <v>200</v>
      </c>
      <c r="E215" s="23">
        <f>E216</f>
        <v>200</v>
      </c>
      <c r="F215" s="23">
        <f>F216</f>
        <v>200</v>
      </c>
      <c r="G215" s="24">
        <f t="shared" si="13"/>
        <v>100</v>
      </c>
      <c r="H215" s="15"/>
      <c r="I215" s="15"/>
    </row>
    <row r="216" spans="1:9">
      <c r="A216" s="13" t="s">
        <v>23</v>
      </c>
      <c r="B216" s="14" t="s">
        <v>4</v>
      </c>
      <c r="C216" s="29" t="s">
        <v>194</v>
      </c>
      <c r="D216" s="30">
        <v>200</v>
      </c>
      <c r="E216" s="30">
        <v>200</v>
      </c>
      <c r="F216" s="30">
        <v>200</v>
      </c>
      <c r="G216" s="24">
        <f t="shared" si="13"/>
        <v>100</v>
      </c>
      <c r="H216" s="15"/>
      <c r="I216" s="15"/>
    </row>
    <row r="217" spans="1:9" ht="30">
      <c r="A217" s="22" t="s">
        <v>479</v>
      </c>
      <c r="B217" s="14"/>
      <c r="C217" s="29"/>
      <c r="D217" s="23">
        <f>D218+D221+D226+D236+D238+D249+D255+D259+D262+D265+D268+D270+D272+D277+D283+D285+D289</f>
        <v>0</v>
      </c>
      <c r="E217" s="23">
        <f>E218+E221+E226+E236+E238+E249+E255+E259+E262+E265+E268+E270+E272+E277+E283+E285+E289</f>
        <v>57802.6</v>
      </c>
      <c r="F217" s="23">
        <v>56249.8</v>
      </c>
      <c r="G217" s="24">
        <f t="shared" si="13"/>
        <v>97.313615650507074</v>
      </c>
      <c r="H217" s="15"/>
      <c r="I217" s="15"/>
    </row>
    <row r="218" spans="1:9">
      <c r="A218" s="22"/>
      <c r="B218" s="14"/>
      <c r="C218" s="29"/>
      <c r="D218" s="23">
        <f>D219+D220</f>
        <v>0</v>
      </c>
      <c r="E218" s="23">
        <f>E219+E220</f>
        <v>622.70000000000005</v>
      </c>
      <c r="F218" s="23">
        <v>543.6</v>
      </c>
      <c r="G218" s="24">
        <f>F218/E218*100</f>
        <v>87.297253894331135</v>
      </c>
      <c r="H218" s="15"/>
      <c r="I218" s="15"/>
    </row>
    <row r="219" spans="1:9" ht="24">
      <c r="A219" s="13" t="s">
        <v>43</v>
      </c>
      <c r="B219" s="14" t="s">
        <v>4</v>
      </c>
      <c r="C219" s="29" t="s">
        <v>195</v>
      </c>
      <c r="D219" s="30">
        <v>0</v>
      </c>
      <c r="E219" s="30">
        <v>496.7</v>
      </c>
      <c r="F219" s="30">
        <v>419.1</v>
      </c>
      <c r="G219" s="24">
        <f t="shared" ref="G219:G223" si="14">F219/E219*100</f>
        <v>84.376887457217649</v>
      </c>
      <c r="H219" s="15"/>
      <c r="I219" s="15"/>
    </row>
    <row r="220" spans="1:9" ht="36">
      <c r="A220" s="13" t="s">
        <v>45</v>
      </c>
      <c r="B220" s="14" t="s">
        <v>4</v>
      </c>
      <c r="C220" s="29" t="s">
        <v>196</v>
      </c>
      <c r="D220" s="30">
        <v>0</v>
      </c>
      <c r="E220" s="30">
        <v>126</v>
      </c>
      <c r="F220" s="30">
        <v>124.5</v>
      </c>
      <c r="G220" s="24">
        <f t="shared" si="14"/>
        <v>98.80952380952381</v>
      </c>
      <c r="H220" s="15"/>
      <c r="I220" s="15"/>
    </row>
    <row r="221" spans="1:9">
      <c r="A221" s="13"/>
      <c r="B221" s="14"/>
      <c r="C221" s="29"/>
      <c r="D221" s="23">
        <f>D222+D223+D224+D225</f>
        <v>0</v>
      </c>
      <c r="E221" s="23">
        <f>E222+E223+E224+E225</f>
        <v>169.1</v>
      </c>
      <c r="F221" s="23">
        <v>168.7</v>
      </c>
      <c r="G221" s="24">
        <f t="shared" si="14"/>
        <v>99.763453577764636</v>
      </c>
      <c r="H221" s="15"/>
      <c r="I221" s="15"/>
    </row>
    <row r="222" spans="1:9" ht="24">
      <c r="A222" s="13" t="s">
        <v>21</v>
      </c>
      <c r="B222" s="14" t="s">
        <v>4</v>
      </c>
      <c r="C222" s="29" t="s">
        <v>197</v>
      </c>
      <c r="D222" s="30">
        <v>0</v>
      </c>
      <c r="E222" s="30">
        <v>6.9</v>
      </c>
      <c r="F222" s="30">
        <v>6.5</v>
      </c>
      <c r="G222" s="24">
        <f t="shared" si="14"/>
        <v>94.20289855072464</v>
      </c>
      <c r="H222" s="15"/>
      <c r="I222" s="15"/>
    </row>
    <row r="223" spans="1:9">
      <c r="A223" s="13" t="s">
        <v>23</v>
      </c>
      <c r="B223" s="14" t="s">
        <v>4</v>
      </c>
      <c r="C223" s="29" t="s">
        <v>198</v>
      </c>
      <c r="D223" s="30">
        <v>0</v>
      </c>
      <c r="E223" s="30">
        <v>12.2</v>
      </c>
      <c r="F223" s="30">
        <v>12.2</v>
      </c>
      <c r="G223" s="24">
        <f t="shared" si="14"/>
        <v>100</v>
      </c>
      <c r="H223" s="15"/>
      <c r="I223" s="15"/>
    </row>
    <row r="224" spans="1:9" ht="48">
      <c r="A224" s="13" t="s">
        <v>144</v>
      </c>
      <c r="B224" s="14" t="s">
        <v>4</v>
      </c>
      <c r="C224" s="29" t="s">
        <v>199</v>
      </c>
      <c r="D224" s="30">
        <v>0</v>
      </c>
      <c r="E224" s="30">
        <v>17.5</v>
      </c>
      <c r="F224" s="30">
        <v>17.5</v>
      </c>
      <c r="G224" s="24">
        <f>F224/E224*100</f>
        <v>100</v>
      </c>
      <c r="H224" s="15"/>
      <c r="I224" s="15"/>
    </row>
    <row r="225" spans="1:9" ht="48">
      <c r="A225" s="13" t="s">
        <v>144</v>
      </c>
      <c r="B225" s="14" t="s">
        <v>4</v>
      </c>
      <c r="C225" s="29" t="s">
        <v>200</v>
      </c>
      <c r="D225" s="30">
        <v>0</v>
      </c>
      <c r="E225" s="30">
        <v>132.5</v>
      </c>
      <c r="F225" s="30">
        <v>132.5</v>
      </c>
      <c r="G225" s="24">
        <f t="shared" ref="G225:G256" si="15">F225/E225*100</f>
        <v>100</v>
      </c>
      <c r="H225" s="15"/>
      <c r="I225" s="15"/>
    </row>
    <row r="226" spans="1:9">
      <c r="A226" s="13"/>
      <c r="B226" s="14"/>
      <c r="C226" s="29"/>
      <c r="D226" s="23">
        <f>D227+D228+D229+D230+D231+D232+D233+D234+D235</f>
        <v>0</v>
      </c>
      <c r="E226" s="23">
        <f>E227+E228+E229+E230+E231+E232+E233+E234+E235</f>
        <v>5811.7999999999993</v>
      </c>
      <c r="F226" s="23">
        <v>5251.5</v>
      </c>
      <c r="G226" s="24">
        <f t="shared" si="15"/>
        <v>90.359269073264741</v>
      </c>
      <c r="H226" s="15"/>
      <c r="I226" s="15"/>
    </row>
    <row r="227" spans="1:9" ht="24">
      <c r="A227" s="13" t="s">
        <v>43</v>
      </c>
      <c r="B227" s="14" t="s">
        <v>4</v>
      </c>
      <c r="C227" s="29" t="s">
        <v>201</v>
      </c>
      <c r="D227" s="30">
        <v>0</v>
      </c>
      <c r="E227" s="30">
        <v>3145.6</v>
      </c>
      <c r="F227" s="30">
        <v>2995</v>
      </c>
      <c r="G227" s="24">
        <f t="shared" si="15"/>
        <v>95.212360122075282</v>
      </c>
      <c r="H227" s="15"/>
      <c r="I227" s="15"/>
    </row>
    <row r="228" spans="1:9" ht="36">
      <c r="A228" s="13" t="s">
        <v>45</v>
      </c>
      <c r="B228" s="14" t="s">
        <v>4</v>
      </c>
      <c r="C228" s="29" t="s">
        <v>202</v>
      </c>
      <c r="D228" s="30">
        <v>0</v>
      </c>
      <c r="E228" s="30">
        <v>918.6</v>
      </c>
      <c r="F228" s="30">
        <v>872.1</v>
      </c>
      <c r="G228" s="24">
        <f t="shared" si="15"/>
        <v>94.937949052906603</v>
      </c>
      <c r="H228" s="15"/>
      <c r="I228" s="15"/>
    </row>
    <row r="229" spans="1:9" ht="24">
      <c r="A229" s="13" t="s">
        <v>21</v>
      </c>
      <c r="B229" s="14" t="s">
        <v>4</v>
      </c>
      <c r="C229" s="29" t="s">
        <v>203</v>
      </c>
      <c r="D229" s="30">
        <v>0</v>
      </c>
      <c r="E229" s="30">
        <v>227.4</v>
      </c>
      <c r="F229" s="30">
        <v>203.9</v>
      </c>
      <c r="G229" s="24">
        <f t="shared" si="15"/>
        <v>89.665787159190856</v>
      </c>
      <c r="H229" s="15"/>
      <c r="I229" s="15"/>
    </row>
    <row r="230" spans="1:9">
      <c r="A230" s="13" t="s">
        <v>23</v>
      </c>
      <c r="B230" s="14" t="s">
        <v>4</v>
      </c>
      <c r="C230" s="29" t="s">
        <v>204</v>
      </c>
      <c r="D230" s="30">
        <v>0</v>
      </c>
      <c r="E230" s="30">
        <v>815.4</v>
      </c>
      <c r="F230" s="30">
        <v>722</v>
      </c>
      <c r="G230" s="24">
        <f t="shared" si="15"/>
        <v>88.545499141525625</v>
      </c>
      <c r="H230" s="15"/>
      <c r="I230" s="15"/>
    </row>
    <row r="231" spans="1:9" ht="24">
      <c r="A231" s="13" t="s">
        <v>34</v>
      </c>
      <c r="B231" s="14" t="s">
        <v>4</v>
      </c>
      <c r="C231" s="29" t="s">
        <v>205</v>
      </c>
      <c r="D231" s="30">
        <v>0</v>
      </c>
      <c r="E231" s="30">
        <v>28.8</v>
      </c>
      <c r="F231" s="30">
        <v>16.8</v>
      </c>
      <c r="G231" s="24">
        <f>F231/E231*100</f>
        <v>58.333333333333336</v>
      </c>
      <c r="H231" s="15"/>
      <c r="I231" s="15"/>
    </row>
    <row r="232" spans="1:9">
      <c r="A232" s="13" t="s">
        <v>36</v>
      </c>
      <c r="B232" s="14" t="s">
        <v>4</v>
      </c>
      <c r="C232" s="29" t="s">
        <v>206</v>
      </c>
      <c r="D232" s="30">
        <v>0</v>
      </c>
      <c r="E232" s="30">
        <v>2.2999999999999998</v>
      </c>
      <c r="F232" s="30">
        <v>2.2999999999999998</v>
      </c>
      <c r="G232" s="24">
        <f t="shared" si="15"/>
        <v>100</v>
      </c>
      <c r="H232" s="15"/>
      <c r="I232" s="15"/>
    </row>
    <row r="233" spans="1:9">
      <c r="A233" s="13" t="s">
        <v>25</v>
      </c>
      <c r="B233" s="14" t="s">
        <v>4</v>
      </c>
      <c r="C233" s="29" t="s">
        <v>207</v>
      </c>
      <c r="D233" s="30">
        <v>0</v>
      </c>
      <c r="E233" s="30">
        <v>7.8</v>
      </c>
      <c r="F233" s="30">
        <v>7.8</v>
      </c>
      <c r="G233" s="24">
        <f t="shared" si="15"/>
        <v>100</v>
      </c>
      <c r="H233" s="15"/>
      <c r="I233" s="15"/>
    </row>
    <row r="234" spans="1:9">
      <c r="A234" s="13" t="s">
        <v>23</v>
      </c>
      <c r="B234" s="14" t="s">
        <v>4</v>
      </c>
      <c r="C234" s="29" t="s">
        <v>208</v>
      </c>
      <c r="D234" s="30">
        <v>0</v>
      </c>
      <c r="E234" s="30">
        <v>33</v>
      </c>
      <c r="F234" s="30">
        <v>31.7</v>
      </c>
      <c r="G234" s="24">
        <f t="shared" si="15"/>
        <v>96.060606060606062</v>
      </c>
      <c r="H234" s="15"/>
      <c r="I234" s="15"/>
    </row>
    <row r="235" spans="1:9">
      <c r="A235" s="13" t="s">
        <v>28</v>
      </c>
      <c r="B235" s="14" t="s">
        <v>4</v>
      </c>
      <c r="C235" s="29" t="s">
        <v>209</v>
      </c>
      <c r="D235" s="30">
        <v>0</v>
      </c>
      <c r="E235" s="30">
        <v>632.9</v>
      </c>
      <c r="F235" s="30">
        <v>399.9</v>
      </c>
      <c r="G235" s="24">
        <f t="shared" si="15"/>
        <v>63.185337336072045</v>
      </c>
      <c r="H235" s="15"/>
      <c r="I235" s="15"/>
    </row>
    <row r="236" spans="1:9">
      <c r="A236" s="13"/>
      <c r="B236" s="14"/>
      <c r="C236" s="29"/>
      <c r="D236" s="23">
        <f>D237</f>
        <v>0</v>
      </c>
      <c r="E236" s="23">
        <f>E237</f>
        <v>0.4</v>
      </c>
      <c r="F236" s="23">
        <v>0.4</v>
      </c>
      <c r="G236" s="24">
        <f>F236/E236*100</f>
        <v>100</v>
      </c>
      <c r="H236" s="15"/>
      <c r="I236" s="15"/>
    </row>
    <row r="237" spans="1:9">
      <c r="A237" s="13" t="s">
        <v>23</v>
      </c>
      <c r="B237" s="14" t="s">
        <v>4</v>
      </c>
      <c r="C237" s="29" t="s">
        <v>210</v>
      </c>
      <c r="D237" s="30">
        <v>0</v>
      </c>
      <c r="E237" s="30">
        <v>0.4</v>
      </c>
      <c r="F237" s="30">
        <v>0.4</v>
      </c>
      <c r="G237" s="24">
        <f t="shared" si="15"/>
        <v>100</v>
      </c>
      <c r="H237" s="15"/>
      <c r="I237" s="15"/>
    </row>
    <row r="238" spans="1:9">
      <c r="A238" s="13"/>
      <c r="B238" s="14"/>
      <c r="C238" s="29"/>
      <c r="D238" s="23">
        <f>D239+D240+D241+D242+D243+D244+D245+D246+D247+D248</f>
        <v>0</v>
      </c>
      <c r="E238" s="23">
        <f>E239+E240+E241+E242+E243+E244+E245+E246+E247+E248</f>
        <v>534.5</v>
      </c>
      <c r="F238" s="23">
        <v>533.29999999999995</v>
      </c>
      <c r="G238" s="24">
        <f t="shared" si="15"/>
        <v>99.775491113189887</v>
      </c>
      <c r="H238" s="15"/>
      <c r="I238" s="15"/>
    </row>
    <row r="239" spans="1:9" ht="24">
      <c r="A239" s="13" t="s">
        <v>43</v>
      </c>
      <c r="B239" s="14" t="s">
        <v>4</v>
      </c>
      <c r="C239" s="29" t="s">
        <v>211</v>
      </c>
      <c r="D239" s="30">
        <v>0</v>
      </c>
      <c r="E239" s="30">
        <v>134.1</v>
      </c>
      <c r="F239" s="30">
        <v>134.1</v>
      </c>
      <c r="G239" s="24">
        <f t="shared" si="15"/>
        <v>100</v>
      </c>
      <c r="H239" s="15"/>
      <c r="I239" s="15"/>
    </row>
    <row r="240" spans="1:9" ht="36">
      <c r="A240" s="13" t="s">
        <v>45</v>
      </c>
      <c r="B240" s="14" t="s">
        <v>4</v>
      </c>
      <c r="C240" s="29" t="s">
        <v>212</v>
      </c>
      <c r="D240" s="30">
        <v>0</v>
      </c>
      <c r="E240" s="30">
        <v>38.200000000000003</v>
      </c>
      <c r="F240" s="30">
        <v>38.200000000000003</v>
      </c>
      <c r="G240" s="24">
        <f t="shared" si="15"/>
        <v>100</v>
      </c>
      <c r="H240" s="15"/>
      <c r="I240" s="15"/>
    </row>
    <row r="241" spans="1:9" ht="24">
      <c r="A241" s="13" t="s">
        <v>21</v>
      </c>
      <c r="B241" s="14" t="s">
        <v>4</v>
      </c>
      <c r="C241" s="29" t="s">
        <v>213</v>
      </c>
      <c r="D241" s="30">
        <v>0</v>
      </c>
      <c r="E241" s="30">
        <v>0.9</v>
      </c>
      <c r="F241" s="30">
        <v>0.9</v>
      </c>
      <c r="G241" s="24">
        <f t="shared" si="15"/>
        <v>100</v>
      </c>
      <c r="H241" s="15"/>
      <c r="I241" s="15"/>
    </row>
    <row r="242" spans="1:9">
      <c r="A242" s="13" t="s">
        <v>23</v>
      </c>
      <c r="B242" s="14" t="s">
        <v>4</v>
      </c>
      <c r="C242" s="29" t="s">
        <v>214</v>
      </c>
      <c r="D242" s="30">
        <v>0</v>
      </c>
      <c r="E242" s="30">
        <v>6.1</v>
      </c>
      <c r="F242" s="30">
        <v>6.1</v>
      </c>
      <c r="G242" s="24">
        <f t="shared" si="15"/>
        <v>100</v>
      </c>
      <c r="H242" s="15"/>
      <c r="I242" s="15"/>
    </row>
    <row r="243" spans="1:9">
      <c r="A243" s="13" t="s">
        <v>23</v>
      </c>
      <c r="B243" s="14" t="s">
        <v>4</v>
      </c>
      <c r="C243" s="29" t="s">
        <v>215</v>
      </c>
      <c r="D243" s="30">
        <v>0</v>
      </c>
      <c r="E243" s="30">
        <v>1.2</v>
      </c>
      <c r="F243" s="30">
        <v>0</v>
      </c>
      <c r="G243" s="24">
        <f>F243/E243*100</f>
        <v>0</v>
      </c>
      <c r="H243" s="15"/>
      <c r="I243" s="15"/>
    </row>
    <row r="244" spans="1:9" ht="24">
      <c r="A244" s="13" t="s">
        <v>43</v>
      </c>
      <c r="B244" s="14" t="s">
        <v>4</v>
      </c>
      <c r="C244" s="29" t="s">
        <v>216</v>
      </c>
      <c r="D244" s="30">
        <v>0</v>
      </c>
      <c r="E244" s="30">
        <v>264.8</v>
      </c>
      <c r="F244" s="30">
        <v>264.8</v>
      </c>
      <c r="G244" s="24">
        <f t="shared" si="15"/>
        <v>100</v>
      </c>
      <c r="H244" s="15"/>
      <c r="I244" s="15"/>
    </row>
    <row r="245" spans="1:9" ht="36">
      <c r="A245" s="13" t="s">
        <v>45</v>
      </c>
      <c r="B245" s="14" t="s">
        <v>4</v>
      </c>
      <c r="C245" s="29" t="s">
        <v>217</v>
      </c>
      <c r="D245" s="30">
        <v>0</v>
      </c>
      <c r="E245" s="30">
        <v>75.099999999999994</v>
      </c>
      <c r="F245" s="30">
        <v>75.099999999999994</v>
      </c>
      <c r="G245" s="24">
        <f>F245/E245*100</f>
        <v>100</v>
      </c>
      <c r="H245" s="15"/>
      <c r="I245" s="15"/>
    </row>
    <row r="246" spans="1:9" ht="24">
      <c r="A246" s="13" t="s">
        <v>21</v>
      </c>
      <c r="B246" s="14" t="s">
        <v>4</v>
      </c>
      <c r="C246" s="29" t="s">
        <v>218</v>
      </c>
      <c r="D246" s="30">
        <v>0</v>
      </c>
      <c r="E246" s="30">
        <v>7.6</v>
      </c>
      <c r="F246" s="30">
        <v>7.6</v>
      </c>
      <c r="G246" s="24">
        <f t="shared" si="15"/>
        <v>100</v>
      </c>
      <c r="H246" s="15"/>
      <c r="I246" s="15"/>
    </row>
    <row r="247" spans="1:9">
      <c r="A247" s="13" t="s">
        <v>23</v>
      </c>
      <c r="B247" s="14" t="s">
        <v>4</v>
      </c>
      <c r="C247" s="29" t="s">
        <v>219</v>
      </c>
      <c r="D247" s="30">
        <v>0</v>
      </c>
      <c r="E247" s="30">
        <v>4.0999999999999996</v>
      </c>
      <c r="F247" s="30">
        <v>4.0999999999999996</v>
      </c>
      <c r="G247" s="24">
        <f t="shared" si="15"/>
        <v>100</v>
      </c>
      <c r="H247" s="15"/>
      <c r="I247" s="15"/>
    </row>
    <row r="248" spans="1:9">
      <c r="A248" s="13" t="s">
        <v>28</v>
      </c>
      <c r="B248" s="14" t="s">
        <v>4</v>
      </c>
      <c r="C248" s="29" t="s">
        <v>220</v>
      </c>
      <c r="D248" s="30">
        <v>0</v>
      </c>
      <c r="E248" s="30">
        <v>2.4</v>
      </c>
      <c r="F248" s="30">
        <v>2.4</v>
      </c>
      <c r="G248" s="24">
        <f t="shared" si="15"/>
        <v>100</v>
      </c>
      <c r="H248" s="15"/>
      <c r="I248" s="15"/>
    </row>
    <row r="249" spans="1:9">
      <c r="A249" s="13"/>
      <c r="B249" s="14"/>
      <c r="C249" s="29"/>
      <c r="D249" s="23">
        <f>D250+D251+D252+D253+D254</f>
        <v>0</v>
      </c>
      <c r="E249" s="23">
        <f>E250+E251+E252+E253+E254</f>
        <v>503.4</v>
      </c>
      <c r="F249" s="23">
        <v>257.8</v>
      </c>
      <c r="G249" s="24">
        <f t="shared" si="15"/>
        <v>51.211760031783868</v>
      </c>
      <c r="H249" s="15"/>
      <c r="I249" s="15"/>
    </row>
    <row r="250" spans="1:9" ht="24">
      <c r="A250" s="13" t="s">
        <v>43</v>
      </c>
      <c r="B250" s="14" t="s">
        <v>4</v>
      </c>
      <c r="C250" s="29" t="s">
        <v>221</v>
      </c>
      <c r="D250" s="30">
        <v>0</v>
      </c>
      <c r="E250" s="30">
        <v>166.6</v>
      </c>
      <c r="F250" s="30">
        <v>120.6</v>
      </c>
      <c r="G250" s="24">
        <f t="shared" si="15"/>
        <v>72.388955582232896</v>
      </c>
      <c r="H250" s="15"/>
      <c r="I250" s="15"/>
    </row>
    <row r="251" spans="1:9" ht="36">
      <c r="A251" s="13" t="s">
        <v>45</v>
      </c>
      <c r="B251" s="14" t="s">
        <v>4</v>
      </c>
      <c r="C251" s="29" t="s">
        <v>222</v>
      </c>
      <c r="D251" s="30">
        <v>0</v>
      </c>
      <c r="E251" s="30">
        <v>53.4</v>
      </c>
      <c r="F251" s="30">
        <v>35.200000000000003</v>
      </c>
      <c r="G251" s="24">
        <f t="shared" si="15"/>
        <v>65.917602996254686</v>
      </c>
      <c r="H251" s="15"/>
      <c r="I251" s="15"/>
    </row>
    <row r="252" spans="1:9" ht="24">
      <c r="A252" s="13" t="s">
        <v>21</v>
      </c>
      <c r="B252" s="14" t="s">
        <v>4</v>
      </c>
      <c r="C252" s="29" t="s">
        <v>223</v>
      </c>
      <c r="D252" s="30">
        <v>0</v>
      </c>
      <c r="E252" s="30">
        <v>31.2</v>
      </c>
      <c r="F252" s="30">
        <v>28.6</v>
      </c>
      <c r="G252" s="24">
        <f>F252/E252*100</f>
        <v>91.666666666666671</v>
      </c>
      <c r="H252" s="15"/>
      <c r="I252" s="15"/>
    </row>
    <row r="253" spans="1:9">
      <c r="A253" s="13" t="s">
        <v>23</v>
      </c>
      <c r="B253" s="14" t="s">
        <v>4</v>
      </c>
      <c r="C253" s="29" t="s">
        <v>224</v>
      </c>
      <c r="D253" s="30">
        <v>0</v>
      </c>
      <c r="E253" s="30">
        <v>235.8</v>
      </c>
      <c r="F253" s="30">
        <v>57</v>
      </c>
      <c r="G253" s="24">
        <f t="shared" si="15"/>
        <v>24.173027989821882</v>
      </c>
      <c r="H253" s="15"/>
      <c r="I253" s="15"/>
    </row>
    <row r="254" spans="1:9">
      <c r="A254" s="13" t="s">
        <v>23</v>
      </c>
      <c r="B254" s="14" t="s">
        <v>4</v>
      </c>
      <c r="C254" s="29" t="s">
        <v>225</v>
      </c>
      <c r="D254" s="30">
        <v>0</v>
      </c>
      <c r="E254" s="30">
        <v>16.399999999999999</v>
      </c>
      <c r="F254" s="30">
        <v>16.399999999999999</v>
      </c>
      <c r="G254" s="24">
        <f t="shared" si="15"/>
        <v>100</v>
      </c>
      <c r="H254" s="15"/>
      <c r="I254" s="15"/>
    </row>
    <row r="255" spans="1:9">
      <c r="A255" s="13"/>
      <c r="B255" s="14"/>
      <c r="C255" s="29"/>
      <c r="D255" s="23">
        <f>D256+D257+D258</f>
        <v>0</v>
      </c>
      <c r="E255" s="23">
        <f>E256+E257+E258</f>
        <v>540.29999999999995</v>
      </c>
      <c r="F255" s="23">
        <v>503.4</v>
      </c>
      <c r="G255" s="24">
        <f t="shared" si="15"/>
        <v>93.17046085508052</v>
      </c>
      <c r="H255" s="15"/>
      <c r="I255" s="15"/>
    </row>
    <row r="256" spans="1:9" ht="24">
      <c r="A256" s="13" t="s">
        <v>43</v>
      </c>
      <c r="B256" s="14" t="s">
        <v>4</v>
      </c>
      <c r="C256" s="29" t="s">
        <v>226</v>
      </c>
      <c r="D256" s="30">
        <v>0</v>
      </c>
      <c r="E256" s="30">
        <v>398.6</v>
      </c>
      <c r="F256" s="30">
        <v>375.2</v>
      </c>
      <c r="G256" s="24">
        <f t="shared" si="15"/>
        <v>94.129453085800293</v>
      </c>
      <c r="H256" s="15"/>
      <c r="I256" s="15"/>
    </row>
    <row r="257" spans="1:9" ht="36">
      <c r="A257" s="13" t="s">
        <v>45</v>
      </c>
      <c r="B257" s="14" t="s">
        <v>4</v>
      </c>
      <c r="C257" s="29" t="s">
        <v>227</v>
      </c>
      <c r="D257" s="30">
        <v>0</v>
      </c>
      <c r="E257" s="30">
        <v>121.9</v>
      </c>
      <c r="F257" s="30">
        <v>108.4</v>
      </c>
      <c r="G257" s="24">
        <f>F257/E257*100</f>
        <v>88.925348646431502</v>
      </c>
      <c r="H257" s="15"/>
      <c r="I257" s="15"/>
    </row>
    <row r="258" spans="1:9" ht="24">
      <c r="A258" s="13" t="s">
        <v>21</v>
      </c>
      <c r="B258" s="14" t="s">
        <v>4</v>
      </c>
      <c r="C258" s="29" t="s">
        <v>228</v>
      </c>
      <c r="D258" s="30">
        <v>0</v>
      </c>
      <c r="E258" s="30">
        <v>19.8</v>
      </c>
      <c r="F258" s="30">
        <v>19.8</v>
      </c>
      <c r="G258" s="24">
        <f>F258/E258*100</f>
        <v>100</v>
      </c>
      <c r="H258" s="15"/>
      <c r="I258" s="15"/>
    </row>
    <row r="259" spans="1:9">
      <c r="A259" s="13"/>
      <c r="B259" s="14"/>
      <c r="C259" s="29"/>
      <c r="D259" s="23">
        <f>D260+D261</f>
        <v>0</v>
      </c>
      <c r="E259" s="23">
        <f>E260+E261</f>
        <v>514.1</v>
      </c>
      <c r="F259" s="23">
        <v>513.5</v>
      </c>
      <c r="G259" s="24">
        <f t="shared" ref="G259:G263" si="16">F259/E259*100</f>
        <v>99.883291188484719</v>
      </c>
      <c r="H259" s="15"/>
      <c r="I259" s="15"/>
    </row>
    <row r="260" spans="1:9" ht="24">
      <c r="A260" s="13" t="s">
        <v>43</v>
      </c>
      <c r="B260" s="14" t="s">
        <v>4</v>
      </c>
      <c r="C260" s="29" t="s">
        <v>229</v>
      </c>
      <c r="D260" s="30">
        <v>0</v>
      </c>
      <c r="E260" s="30">
        <v>398.1</v>
      </c>
      <c r="F260" s="30">
        <v>398</v>
      </c>
      <c r="G260" s="24">
        <f t="shared" si="16"/>
        <v>99.974880683245416</v>
      </c>
      <c r="H260" s="15"/>
      <c r="I260" s="15"/>
    </row>
    <row r="261" spans="1:9" ht="36">
      <c r="A261" s="13" t="s">
        <v>45</v>
      </c>
      <c r="B261" s="14" t="s">
        <v>4</v>
      </c>
      <c r="C261" s="29" t="s">
        <v>230</v>
      </c>
      <c r="D261" s="30">
        <v>0</v>
      </c>
      <c r="E261" s="30">
        <v>116</v>
      </c>
      <c r="F261" s="30">
        <v>115.5</v>
      </c>
      <c r="G261" s="24">
        <f t="shared" si="16"/>
        <v>99.568965517241381</v>
      </c>
      <c r="H261" s="15"/>
      <c r="I261" s="15"/>
    </row>
    <row r="262" spans="1:9">
      <c r="A262" s="13"/>
      <c r="B262" s="14"/>
      <c r="C262" s="29"/>
      <c r="D262" s="23">
        <f>D263+D264</f>
        <v>0</v>
      </c>
      <c r="E262" s="23">
        <f>E263+E264</f>
        <v>19507.3</v>
      </c>
      <c r="F262" s="23">
        <v>19505.099999999999</v>
      </c>
      <c r="G262" s="24">
        <f t="shared" si="16"/>
        <v>99.988722170674563</v>
      </c>
      <c r="H262" s="15"/>
      <c r="I262" s="15"/>
    </row>
    <row r="263" spans="1:9">
      <c r="A263" s="13" t="s">
        <v>23</v>
      </c>
      <c r="B263" s="14" t="s">
        <v>4</v>
      </c>
      <c r="C263" s="29" t="s">
        <v>231</v>
      </c>
      <c r="D263" s="30">
        <v>0</v>
      </c>
      <c r="E263" s="30">
        <v>18907.8</v>
      </c>
      <c r="F263" s="30">
        <v>18907.8</v>
      </c>
      <c r="G263" s="24">
        <f t="shared" si="16"/>
        <v>100</v>
      </c>
      <c r="H263" s="15"/>
      <c r="I263" s="15"/>
    </row>
    <row r="264" spans="1:9">
      <c r="A264" s="13" t="s">
        <v>23</v>
      </c>
      <c r="B264" s="14" t="s">
        <v>4</v>
      </c>
      <c r="C264" s="29" t="s">
        <v>232</v>
      </c>
      <c r="D264" s="30">
        <v>0</v>
      </c>
      <c r="E264" s="30">
        <v>599.5</v>
      </c>
      <c r="F264" s="30">
        <v>597.29999999999995</v>
      </c>
      <c r="G264" s="24">
        <f>F264/E264*100</f>
        <v>99.633027522935762</v>
      </c>
      <c r="H264" s="15"/>
      <c r="I264" s="15"/>
    </row>
    <row r="265" spans="1:9">
      <c r="A265" s="13"/>
      <c r="B265" s="14"/>
      <c r="C265" s="29"/>
      <c r="D265" s="23">
        <f>D266+D267</f>
        <v>0</v>
      </c>
      <c r="E265" s="23">
        <f>E266+E267</f>
        <v>37.200000000000003</v>
      </c>
      <c r="F265" s="23">
        <v>0</v>
      </c>
      <c r="G265" s="24">
        <f t="shared" ref="G265:G268" si="17">F265/E265*100</f>
        <v>0</v>
      </c>
      <c r="H265" s="15"/>
      <c r="I265" s="15"/>
    </row>
    <row r="266" spans="1:9">
      <c r="A266" s="13" t="s">
        <v>23</v>
      </c>
      <c r="B266" s="14" t="s">
        <v>4</v>
      </c>
      <c r="C266" s="29" t="s">
        <v>233</v>
      </c>
      <c r="D266" s="30">
        <v>0</v>
      </c>
      <c r="E266" s="30">
        <v>1</v>
      </c>
      <c r="F266" s="30">
        <v>0</v>
      </c>
      <c r="G266" s="24">
        <f t="shared" si="17"/>
        <v>0</v>
      </c>
      <c r="H266" s="15"/>
      <c r="I266" s="15"/>
    </row>
    <row r="267" spans="1:9">
      <c r="A267" s="13" t="s">
        <v>23</v>
      </c>
      <c r="B267" s="14" t="s">
        <v>4</v>
      </c>
      <c r="C267" s="29" t="s">
        <v>234</v>
      </c>
      <c r="D267" s="30">
        <v>0</v>
      </c>
      <c r="E267" s="30">
        <v>36.200000000000003</v>
      </c>
      <c r="F267" s="30">
        <v>0</v>
      </c>
      <c r="G267" s="24">
        <f t="shared" si="17"/>
        <v>0</v>
      </c>
      <c r="H267" s="15"/>
      <c r="I267" s="15"/>
    </row>
    <row r="268" spans="1:9">
      <c r="A268" s="13"/>
      <c r="B268" s="14"/>
      <c r="C268" s="29"/>
      <c r="D268" s="23">
        <f>D269</f>
        <v>0</v>
      </c>
      <c r="E268" s="23">
        <f>E269</f>
        <v>0</v>
      </c>
      <c r="F268" s="23">
        <v>0</v>
      </c>
      <c r="G268" s="24" t="e">
        <f t="shared" si="17"/>
        <v>#DIV/0!</v>
      </c>
      <c r="H268" s="15"/>
      <c r="I268" s="15"/>
    </row>
    <row r="269" spans="1:9">
      <c r="A269" s="13" t="s">
        <v>23</v>
      </c>
      <c r="B269" s="14" t="s">
        <v>4</v>
      </c>
      <c r="C269" s="29" t="s">
        <v>235</v>
      </c>
      <c r="D269" s="30">
        <v>0</v>
      </c>
      <c r="E269" s="30">
        <v>0</v>
      </c>
      <c r="F269" s="30">
        <v>0</v>
      </c>
      <c r="G269" s="24" t="e">
        <f>F269/E269*100</f>
        <v>#DIV/0!</v>
      </c>
      <c r="H269" s="15"/>
      <c r="I269" s="15"/>
    </row>
    <row r="270" spans="1:9">
      <c r="A270" s="13"/>
      <c r="B270" s="14"/>
      <c r="C270" s="29"/>
      <c r="D270" s="23">
        <f>D271</f>
        <v>0</v>
      </c>
      <c r="E270" s="23">
        <f>E271</f>
        <v>109.1</v>
      </c>
      <c r="F270" s="23">
        <v>107.9</v>
      </c>
      <c r="G270" s="24">
        <f t="shared" ref="G270:G282" si="18">F270/E270*100</f>
        <v>98.900091659028419</v>
      </c>
      <c r="H270" s="15"/>
      <c r="I270" s="15"/>
    </row>
    <row r="271" spans="1:9">
      <c r="A271" s="13" t="s">
        <v>23</v>
      </c>
      <c r="B271" s="14" t="s">
        <v>4</v>
      </c>
      <c r="C271" s="29" t="s">
        <v>236</v>
      </c>
      <c r="D271" s="30">
        <v>0</v>
      </c>
      <c r="E271" s="30">
        <v>109.1</v>
      </c>
      <c r="F271" s="30">
        <v>107.9</v>
      </c>
      <c r="G271" s="24">
        <f t="shared" si="18"/>
        <v>98.900091659028419</v>
      </c>
      <c r="H271" s="15"/>
      <c r="I271" s="15"/>
    </row>
    <row r="272" spans="1:9">
      <c r="A272" s="13"/>
      <c r="B272" s="14"/>
      <c r="C272" s="29"/>
      <c r="D272" s="23">
        <f>D273+D274+D275+D276</f>
        <v>0</v>
      </c>
      <c r="E272" s="23">
        <f>E273+E274+E275+E276</f>
        <v>25267</v>
      </c>
      <c r="F272" s="23">
        <v>24762</v>
      </c>
      <c r="G272" s="24">
        <f t="shared" si="18"/>
        <v>98.001345628685627</v>
      </c>
      <c r="H272" s="15"/>
      <c r="I272" s="15"/>
    </row>
    <row r="273" spans="1:9">
      <c r="A273" s="13" t="s">
        <v>23</v>
      </c>
      <c r="B273" s="14" t="s">
        <v>4</v>
      </c>
      <c r="C273" s="29" t="s">
        <v>237</v>
      </c>
      <c r="D273" s="30">
        <v>0</v>
      </c>
      <c r="E273" s="30">
        <v>4000</v>
      </c>
      <c r="F273" s="30">
        <v>3999</v>
      </c>
      <c r="G273" s="24">
        <f t="shared" si="18"/>
        <v>99.975000000000009</v>
      </c>
      <c r="H273" s="15"/>
      <c r="I273" s="15"/>
    </row>
    <row r="274" spans="1:9">
      <c r="A274" s="13" t="s">
        <v>23</v>
      </c>
      <c r="B274" s="14" t="s">
        <v>4</v>
      </c>
      <c r="C274" s="29" t="s">
        <v>238</v>
      </c>
      <c r="D274" s="30">
        <v>0</v>
      </c>
      <c r="E274" s="30">
        <v>504</v>
      </c>
      <c r="F274" s="30">
        <v>0</v>
      </c>
      <c r="G274" s="24">
        <f t="shared" si="18"/>
        <v>0</v>
      </c>
      <c r="H274" s="15"/>
      <c r="I274" s="15"/>
    </row>
    <row r="275" spans="1:9" ht="24">
      <c r="A275" s="13" t="s">
        <v>182</v>
      </c>
      <c r="B275" s="14" t="s">
        <v>4</v>
      </c>
      <c r="C275" s="29" t="s">
        <v>239</v>
      </c>
      <c r="D275" s="30">
        <v>0</v>
      </c>
      <c r="E275" s="30">
        <v>17794.900000000001</v>
      </c>
      <c r="F275" s="30">
        <v>17794.900000000001</v>
      </c>
      <c r="G275" s="24">
        <f t="shared" si="18"/>
        <v>100</v>
      </c>
      <c r="H275" s="15"/>
      <c r="I275" s="15"/>
    </row>
    <row r="276" spans="1:9">
      <c r="A276" s="13" t="s">
        <v>23</v>
      </c>
      <c r="B276" s="14" t="s">
        <v>4</v>
      </c>
      <c r="C276" s="29" t="s">
        <v>240</v>
      </c>
      <c r="D276" s="30">
        <v>0</v>
      </c>
      <c r="E276" s="30">
        <v>2968.1</v>
      </c>
      <c r="F276" s="30">
        <v>2968.1</v>
      </c>
      <c r="G276" s="24">
        <f>F276/E276*100</f>
        <v>100</v>
      </c>
      <c r="H276" s="15"/>
      <c r="I276" s="15"/>
    </row>
    <row r="277" spans="1:9">
      <c r="A277" s="13"/>
      <c r="B277" s="14"/>
      <c r="C277" s="29"/>
      <c r="D277" s="23">
        <f>D278+D279+D280+D281+D282</f>
        <v>0</v>
      </c>
      <c r="E277" s="23">
        <f>E278+E279+E280+E281+E282</f>
        <v>2254.9</v>
      </c>
      <c r="F277" s="23">
        <v>2173.6999999999998</v>
      </c>
      <c r="G277" s="24">
        <f t="shared" si="18"/>
        <v>96.39895339039424</v>
      </c>
      <c r="H277" s="15"/>
      <c r="I277" s="15"/>
    </row>
    <row r="278" spans="1:9" ht="48">
      <c r="A278" s="13" t="s">
        <v>11</v>
      </c>
      <c r="B278" s="14" t="s">
        <v>4</v>
      </c>
      <c r="C278" s="29" t="s">
        <v>241</v>
      </c>
      <c r="D278" s="30">
        <v>0</v>
      </c>
      <c r="E278" s="30">
        <v>1722.4</v>
      </c>
      <c r="F278" s="30">
        <v>1705.2</v>
      </c>
      <c r="G278" s="24">
        <f t="shared" si="18"/>
        <v>99.001393404551791</v>
      </c>
      <c r="H278" s="15"/>
      <c r="I278" s="15"/>
    </row>
    <row r="279" spans="1:9">
      <c r="A279" s="13" t="s">
        <v>9</v>
      </c>
      <c r="B279" s="14" t="s">
        <v>4</v>
      </c>
      <c r="C279" s="29" t="s">
        <v>242</v>
      </c>
      <c r="D279" s="30">
        <v>0</v>
      </c>
      <c r="E279" s="30">
        <v>71.2</v>
      </c>
      <c r="F279" s="30">
        <v>11.5</v>
      </c>
      <c r="G279" s="24">
        <f t="shared" si="18"/>
        <v>16.151685393258429</v>
      </c>
      <c r="H279" s="15"/>
      <c r="I279" s="15"/>
    </row>
    <row r="280" spans="1:9" ht="48">
      <c r="A280" s="13" t="s">
        <v>11</v>
      </c>
      <c r="B280" s="14" t="s">
        <v>4</v>
      </c>
      <c r="C280" s="29" t="s">
        <v>243</v>
      </c>
      <c r="D280" s="30">
        <v>0</v>
      </c>
      <c r="E280" s="30">
        <v>60</v>
      </c>
      <c r="F280" s="30">
        <v>56.6</v>
      </c>
      <c r="G280" s="24">
        <f t="shared" si="18"/>
        <v>94.333333333333343</v>
      </c>
      <c r="H280" s="15"/>
      <c r="I280" s="15"/>
    </row>
    <row r="281" spans="1:9" ht="48">
      <c r="A281" s="13" t="s">
        <v>11</v>
      </c>
      <c r="B281" s="14" t="s">
        <v>4</v>
      </c>
      <c r="C281" s="29" t="s">
        <v>244</v>
      </c>
      <c r="D281" s="30">
        <v>0</v>
      </c>
      <c r="E281" s="30">
        <v>196.3</v>
      </c>
      <c r="F281" s="30">
        <v>196.3</v>
      </c>
      <c r="G281" s="24">
        <f>F281/E281*100</f>
        <v>100</v>
      </c>
      <c r="H281" s="15"/>
      <c r="I281" s="15"/>
    </row>
    <row r="282" spans="1:9" ht="48">
      <c r="A282" s="13" t="s">
        <v>11</v>
      </c>
      <c r="B282" s="14" t="s">
        <v>4</v>
      </c>
      <c r="C282" s="29" t="s">
        <v>245</v>
      </c>
      <c r="D282" s="30">
        <v>0</v>
      </c>
      <c r="E282" s="30">
        <v>205</v>
      </c>
      <c r="F282" s="30">
        <v>204.1</v>
      </c>
      <c r="G282" s="24">
        <f t="shared" si="18"/>
        <v>99.560975609756099</v>
      </c>
      <c r="H282" s="15"/>
      <c r="I282" s="15"/>
    </row>
    <row r="283" spans="1:9">
      <c r="A283" s="13"/>
      <c r="B283" s="14"/>
      <c r="C283" s="29"/>
      <c r="D283" s="23">
        <f>D284</f>
        <v>0</v>
      </c>
      <c r="E283" s="23">
        <f>E284</f>
        <v>1.9</v>
      </c>
      <c r="F283" s="23">
        <v>0</v>
      </c>
      <c r="G283" s="24">
        <f>F283/E283*100</f>
        <v>0</v>
      </c>
      <c r="H283" s="15"/>
      <c r="I283" s="15"/>
    </row>
    <row r="284" spans="1:9">
      <c r="A284" s="13" t="s">
        <v>190</v>
      </c>
      <c r="B284" s="14" t="s">
        <v>4</v>
      </c>
      <c r="C284" s="29" t="s">
        <v>246</v>
      </c>
      <c r="D284" s="30">
        <v>0</v>
      </c>
      <c r="E284" s="30">
        <v>1.9</v>
      </c>
      <c r="F284" s="30">
        <v>0</v>
      </c>
      <c r="G284" s="24">
        <f t="shared" ref="G284:G293" si="19">F284/E284*100</f>
        <v>0</v>
      </c>
      <c r="H284" s="15"/>
      <c r="I284" s="15"/>
    </row>
    <row r="285" spans="1:9">
      <c r="A285" s="13"/>
      <c r="B285" s="14"/>
      <c r="C285" s="29"/>
      <c r="D285" s="23">
        <f>D286+D288+D287</f>
        <v>0</v>
      </c>
      <c r="E285" s="23">
        <f>E286+E288+E287</f>
        <v>1887</v>
      </c>
      <c r="F285" s="23">
        <v>1887</v>
      </c>
      <c r="G285" s="24">
        <f t="shared" si="19"/>
        <v>100</v>
      </c>
      <c r="H285" s="15"/>
      <c r="I285" s="15"/>
    </row>
    <row r="286" spans="1:9">
      <c r="A286" s="13" t="s">
        <v>192</v>
      </c>
      <c r="B286" s="14" t="s">
        <v>4</v>
      </c>
      <c r="C286" s="29" t="s">
        <v>247</v>
      </c>
      <c r="D286" s="30">
        <v>0</v>
      </c>
      <c r="E286" s="30">
        <v>822</v>
      </c>
      <c r="F286" s="30">
        <v>822</v>
      </c>
      <c r="G286" s="24">
        <f t="shared" si="19"/>
        <v>100</v>
      </c>
      <c r="H286" s="15"/>
      <c r="I286" s="15"/>
    </row>
    <row r="287" spans="1:9" ht="24">
      <c r="A287" s="32" t="s">
        <v>17</v>
      </c>
      <c r="B287" s="33">
        <v>200</v>
      </c>
      <c r="C287" s="34" t="s">
        <v>493</v>
      </c>
      <c r="D287" s="30">
        <v>0</v>
      </c>
      <c r="E287" s="35">
        <v>1000</v>
      </c>
      <c r="F287" s="35">
        <v>1000</v>
      </c>
      <c r="G287" s="24">
        <f t="shared" si="19"/>
        <v>100</v>
      </c>
      <c r="H287" s="15"/>
      <c r="I287" s="15"/>
    </row>
    <row r="288" spans="1:9" ht="24">
      <c r="A288" s="13" t="s">
        <v>17</v>
      </c>
      <c r="B288" s="14" t="s">
        <v>4</v>
      </c>
      <c r="C288" s="29" t="s">
        <v>248</v>
      </c>
      <c r="D288" s="30">
        <v>0</v>
      </c>
      <c r="E288" s="30">
        <v>65</v>
      </c>
      <c r="F288" s="30">
        <v>65</v>
      </c>
      <c r="G288" s="24">
        <f t="shared" si="19"/>
        <v>100</v>
      </c>
      <c r="H288" s="15"/>
      <c r="I288" s="15"/>
    </row>
    <row r="289" spans="1:9">
      <c r="A289" s="13"/>
      <c r="B289" s="14"/>
      <c r="C289" s="29"/>
      <c r="D289" s="23">
        <f>D290</f>
        <v>0</v>
      </c>
      <c r="E289" s="23">
        <f>E290</f>
        <v>41.9</v>
      </c>
      <c r="F289" s="23">
        <v>41.9</v>
      </c>
      <c r="G289" s="24">
        <f t="shared" si="19"/>
        <v>100</v>
      </c>
      <c r="H289" s="15"/>
      <c r="I289" s="15"/>
    </row>
    <row r="290" spans="1:9">
      <c r="A290" s="13" t="s">
        <v>23</v>
      </c>
      <c r="B290" s="14" t="s">
        <v>4</v>
      </c>
      <c r="C290" s="29" t="s">
        <v>249</v>
      </c>
      <c r="D290" s="30">
        <v>0</v>
      </c>
      <c r="E290" s="30">
        <v>41.9</v>
      </c>
      <c r="F290" s="30">
        <v>41.9</v>
      </c>
      <c r="G290" s="24">
        <f>F290/E290*100</f>
        <v>100</v>
      </c>
      <c r="H290" s="15"/>
      <c r="I290" s="15"/>
    </row>
    <row r="291" spans="1:9" ht="30">
      <c r="A291" s="22" t="s">
        <v>480</v>
      </c>
      <c r="B291" s="14"/>
      <c r="C291" s="29"/>
      <c r="D291" s="23">
        <f>D292+D307+D343+D353+D355+D361+D376+D381</f>
        <v>0</v>
      </c>
      <c r="E291" s="23">
        <f>E292+E307+E343+E353+E355+E361+E376+E381</f>
        <v>57659.299999999996</v>
      </c>
      <c r="F291" s="23">
        <f>F292+F307+F343+F353+F355+F361+F376+F381</f>
        <v>52444.2</v>
      </c>
      <c r="G291" s="24">
        <f t="shared" si="19"/>
        <v>90.955318569597623</v>
      </c>
      <c r="H291" s="15"/>
      <c r="I291" s="15"/>
    </row>
    <row r="292" spans="1:9">
      <c r="A292" s="22"/>
      <c r="B292" s="14"/>
      <c r="C292" s="29"/>
      <c r="D292" s="23">
        <f>D293+D294+D295+D296+D297+D298+D299+D300+D301+D302+D303+D304+D305+D306</f>
        <v>0</v>
      </c>
      <c r="E292" s="23">
        <f>E293+E294+E295+E296+E297+E298+E299+E300+E301+E302+E303+E304+E305+E306</f>
        <v>14229.1</v>
      </c>
      <c r="F292" s="23">
        <f>F293+F294+F295+F296+F297+F298+F299+F300+F301+F302+F303+F304+F305+F306</f>
        <v>12442.199999999999</v>
      </c>
      <c r="G292" s="24">
        <f t="shared" si="19"/>
        <v>87.441932378014059</v>
      </c>
      <c r="H292" s="15"/>
      <c r="I292" s="15"/>
    </row>
    <row r="293" spans="1:9" ht="24">
      <c r="A293" s="13" t="s">
        <v>15</v>
      </c>
      <c r="B293" s="14" t="s">
        <v>4</v>
      </c>
      <c r="C293" s="29" t="s">
        <v>250</v>
      </c>
      <c r="D293" s="30">
        <v>0</v>
      </c>
      <c r="E293" s="30">
        <v>226.6</v>
      </c>
      <c r="F293" s="30">
        <v>178.6</v>
      </c>
      <c r="G293" s="24">
        <f t="shared" si="19"/>
        <v>78.817299205648723</v>
      </c>
      <c r="H293" s="15"/>
      <c r="I293" s="15"/>
    </row>
    <row r="294" spans="1:9" ht="24">
      <c r="A294" s="13" t="s">
        <v>17</v>
      </c>
      <c r="B294" s="14" t="s">
        <v>4</v>
      </c>
      <c r="C294" s="29" t="s">
        <v>251</v>
      </c>
      <c r="D294" s="30">
        <v>0</v>
      </c>
      <c r="E294" s="30">
        <v>61</v>
      </c>
      <c r="F294" s="30">
        <v>46.1</v>
      </c>
      <c r="G294" s="24">
        <f>F294/E294*100</f>
        <v>75.573770491803288</v>
      </c>
      <c r="H294" s="15"/>
      <c r="I294" s="15"/>
    </row>
    <row r="295" spans="1:9">
      <c r="A295" s="13" t="s">
        <v>5</v>
      </c>
      <c r="B295" s="14" t="s">
        <v>4</v>
      </c>
      <c r="C295" s="29" t="s">
        <v>252</v>
      </c>
      <c r="D295" s="30">
        <v>0</v>
      </c>
      <c r="E295" s="30">
        <v>3296.6</v>
      </c>
      <c r="F295" s="30">
        <v>3296.6</v>
      </c>
      <c r="G295" s="24">
        <f t="shared" ref="G295:G310" si="20">F295/E295*100</f>
        <v>100</v>
      </c>
      <c r="H295" s="15"/>
      <c r="I295" s="15"/>
    </row>
    <row r="296" spans="1:9" ht="36">
      <c r="A296" s="13" t="s">
        <v>7</v>
      </c>
      <c r="B296" s="14" t="s">
        <v>4</v>
      </c>
      <c r="C296" s="29" t="s">
        <v>253</v>
      </c>
      <c r="D296" s="30">
        <v>0</v>
      </c>
      <c r="E296" s="30">
        <v>1097.5</v>
      </c>
      <c r="F296" s="30">
        <v>1097.5</v>
      </c>
      <c r="G296" s="24">
        <f t="shared" si="20"/>
        <v>100</v>
      </c>
      <c r="H296" s="15"/>
      <c r="I296" s="15"/>
    </row>
    <row r="297" spans="1:9">
      <c r="A297" s="13" t="s">
        <v>23</v>
      </c>
      <c r="B297" s="14" t="s">
        <v>4</v>
      </c>
      <c r="C297" s="29" t="s">
        <v>254</v>
      </c>
      <c r="D297" s="30">
        <v>0</v>
      </c>
      <c r="E297" s="30">
        <v>216</v>
      </c>
      <c r="F297" s="30">
        <v>216</v>
      </c>
      <c r="G297" s="24">
        <f t="shared" si="20"/>
        <v>100</v>
      </c>
      <c r="H297" s="15"/>
      <c r="I297" s="15"/>
    </row>
    <row r="298" spans="1:9">
      <c r="A298" s="13" t="s">
        <v>5</v>
      </c>
      <c r="B298" s="14" t="s">
        <v>4</v>
      </c>
      <c r="C298" s="29" t="s">
        <v>255</v>
      </c>
      <c r="D298" s="30">
        <v>0</v>
      </c>
      <c r="E298" s="30">
        <v>2801.5</v>
      </c>
      <c r="F298" s="30">
        <v>2801.5</v>
      </c>
      <c r="G298" s="24">
        <f t="shared" si="20"/>
        <v>100</v>
      </c>
      <c r="H298" s="15"/>
      <c r="I298" s="15"/>
    </row>
    <row r="299" spans="1:9" ht="36">
      <c r="A299" s="13" t="s">
        <v>7</v>
      </c>
      <c r="B299" s="14" t="s">
        <v>4</v>
      </c>
      <c r="C299" s="29" t="s">
        <v>256</v>
      </c>
      <c r="D299" s="30">
        <v>0</v>
      </c>
      <c r="E299" s="30">
        <v>842.6</v>
      </c>
      <c r="F299" s="30">
        <v>842.6</v>
      </c>
      <c r="G299" s="24">
        <f t="shared" si="20"/>
        <v>100</v>
      </c>
      <c r="H299" s="15"/>
      <c r="I299" s="15"/>
    </row>
    <row r="300" spans="1:9" ht="24">
      <c r="A300" s="13" t="s">
        <v>21</v>
      </c>
      <c r="B300" s="14" t="s">
        <v>4</v>
      </c>
      <c r="C300" s="29" t="s">
        <v>257</v>
      </c>
      <c r="D300" s="30">
        <v>0</v>
      </c>
      <c r="E300" s="30">
        <v>124.8</v>
      </c>
      <c r="F300" s="30">
        <v>44.5</v>
      </c>
      <c r="G300" s="24">
        <f t="shared" si="20"/>
        <v>35.657051282051285</v>
      </c>
      <c r="H300" s="15"/>
      <c r="I300" s="15"/>
    </row>
    <row r="301" spans="1:9">
      <c r="A301" s="13" t="s">
        <v>23</v>
      </c>
      <c r="B301" s="14" t="s">
        <v>4</v>
      </c>
      <c r="C301" s="29" t="s">
        <v>258</v>
      </c>
      <c r="D301" s="30">
        <v>0</v>
      </c>
      <c r="E301" s="30">
        <v>611.70000000000005</v>
      </c>
      <c r="F301" s="30">
        <v>279.8</v>
      </c>
      <c r="G301" s="24">
        <f>F301/E301*100</f>
        <v>45.741376491744319</v>
      </c>
      <c r="H301" s="15"/>
      <c r="I301" s="15"/>
    </row>
    <row r="302" spans="1:9" ht="24">
      <c r="A302" s="13" t="s">
        <v>34</v>
      </c>
      <c r="B302" s="14" t="s">
        <v>4</v>
      </c>
      <c r="C302" s="29" t="s">
        <v>259</v>
      </c>
      <c r="D302" s="30">
        <v>0</v>
      </c>
      <c r="E302" s="30">
        <v>432.2</v>
      </c>
      <c r="F302" s="30">
        <v>297</v>
      </c>
      <c r="G302" s="24">
        <f t="shared" si="20"/>
        <v>68.718186024988441</v>
      </c>
      <c r="H302" s="15"/>
      <c r="I302" s="15"/>
    </row>
    <row r="303" spans="1:9">
      <c r="A303" s="13" t="s">
        <v>25</v>
      </c>
      <c r="B303" s="14" t="s">
        <v>4</v>
      </c>
      <c r="C303" s="29" t="s">
        <v>260</v>
      </c>
      <c r="D303" s="30">
        <v>0</v>
      </c>
      <c r="E303" s="30">
        <v>0</v>
      </c>
      <c r="F303" s="30">
        <v>0</v>
      </c>
      <c r="G303" s="24" t="e">
        <f t="shared" si="20"/>
        <v>#DIV/0!</v>
      </c>
      <c r="H303" s="15"/>
      <c r="I303" s="15"/>
    </row>
    <row r="304" spans="1:9">
      <c r="A304" s="13" t="s">
        <v>23</v>
      </c>
      <c r="B304" s="14" t="s">
        <v>4</v>
      </c>
      <c r="C304" s="29" t="s">
        <v>261</v>
      </c>
      <c r="D304" s="30">
        <v>0</v>
      </c>
      <c r="E304" s="30">
        <v>160.6</v>
      </c>
      <c r="F304" s="30">
        <v>152</v>
      </c>
      <c r="G304" s="24">
        <f t="shared" si="20"/>
        <v>94.645080946450804</v>
      </c>
      <c r="H304" s="15"/>
      <c r="I304" s="15"/>
    </row>
    <row r="305" spans="1:9">
      <c r="A305" s="13" t="s">
        <v>28</v>
      </c>
      <c r="B305" s="14" t="s">
        <v>4</v>
      </c>
      <c r="C305" s="29" t="s">
        <v>262</v>
      </c>
      <c r="D305" s="30">
        <v>0</v>
      </c>
      <c r="E305" s="30">
        <v>2909.1</v>
      </c>
      <c r="F305" s="30">
        <v>2042.2</v>
      </c>
      <c r="G305" s="24">
        <f t="shared" si="20"/>
        <v>70.200405623732436</v>
      </c>
      <c r="H305" s="15"/>
      <c r="I305" s="15"/>
    </row>
    <row r="306" spans="1:9">
      <c r="A306" s="13" t="s">
        <v>23</v>
      </c>
      <c r="B306" s="14" t="s">
        <v>4</v>
      </c>
      <c r="C306" s="29" t="s">
        <v>263</v>
      </c>
      <c r="D306" s="30">
        <v>0</v>
      </c>
      <c r="E306" s="30">
        <v>1448.9</v>
      </c>
      <c r="F306" s="30">
        <v>1147.8</v>
      </c>
      <c r="G306" s="24">
        <f>F306/E306*100</f>
        <v>79.21871764787079</v>
      </c>
      <c r="H306" s="15"/>
      <c r="I306" s="15"/>
    </row>
    <row r="307" spans="1:9">
      <c r="A307" s="13"/>
      <c r="B307" s="14"/>
      <c r="C307" s="29"/>
      <c r="D307" s="23">
        <f>SUM(D308:D342)</f>
        <v>0</v>
      </c>
      <c r="E307" s="23">
        <f>SUM(E308:E342)</f>
        <v>35257.999999999993</v>
      </c>
      <c r="F307" s="23">
        <f>SUM(F308:F342)</f>
        <v>33350.1</v>
      </c>
      <c r="G307" s="24">
        <f t="shared" si="20"/>
        <v>94.58874581655229</v>
      </c>
      <c r="H307" s="15"/>
      <c r="I307" s="15"/>
    </row>
    <row r="308" spans="1:9" ht="24">
      <c r="A308" s="13" t="s">
        <v>15</v>
      </c>
      <c r="B308" s="14" t="s">
        <v>4</v>
      </c>
      <c r="C308" s="29" t="s">
        <v>264</v>
      </c>
      <c r="D308" s="30">
        <v>0</v>
      </c>
      <c r="E308" s="30">
        <v>227.8</v>
      </c>
      <c r="F308" s="30">
        <v>195.8</v>
      </c>
      <c r="G308" s="24">
        <f t="shared" si="20"/>
        <v>85.952589991220378</v>
      </c>
      <c r="H308" s="15"/>
      <c r="I308" s="15"/>
    </row>
    <row r="309" spans="1:9" ht="24">
      <c r="A309" s="13" t="s">
        <v>17</v>
      </c>
      <c r="B309" s="14" t="s">
        <v>4</v>
      </c>
      <c r="C309" s="29" t="s">
        <v>265</v>
      </c>
      <c r="D309" s="30">
        <v>0</v>
      </c>
      <c r="E309" s="30">
        <v>198.5</v>
      </c>
      <c r="F309" s="30">
        <v>129.6</v>
      </c>
      <c r="G309" s="24">
        <f t="shared" si="20"/>
        <v>65.289672544080602</v>
      </c>
      <c r="H309" s="15"/>
      <c r="I309" s="15"/>
    </row>
    <row r="310" spans="1:9">
      <c r="A310" s="13" t="s">
        <v>9</v>
      </c>
      <c r="B310" s="14" t="s">
        <v>4</v>
      </c>
      <c r="C310" s="29" t="s">
        <v>266</v>
      </c>
      <c r="D310" s="30">
        <v>0</v>
      </c>
      <c r="E310" s="30">
        <v>439</v>
      </c>
      <c r="F310" s="30">
        <v>349.9</v>
      </c>
      <c r="G310" s="24">
        <f t="shared" si="20"/>
        <v>79.703872437357631</v>
      </c>
      <c r="H310" s="15"/>
      <c r="I310" s="15"/>
    </row>
    <row r="311" spans="1:9">
      <c r="A311" s="13" t="s">
        <v>5</v>
      </c>
      <c r="B311" s="14" t="s">
        <v>4</v>
      </c>
      <c r="C311" s="29" t="s">
        <v>267</v>
      </c>
      <c r="D311" s="30">
        <v>0</v>
      </c>
      <c r="E311" s="30">
        <v>4331.7</v>
      </c>
      <c r="F311" s="30">
        <v>4331.7</v>
      </c>
      <c r="G311" s="24">
        <f>F311/E311*100</f>
        <v>100</v>
      </c>
      <c r="H311" s="15"/>
      <c r="I311" s="15"/>
    </row>
    <row r="312" spans="1:9" ht="36">
      <c r="A312" s="13" t="s">
        <v>7</v>
      </c>
      <c r="B312" s="14" t="s">
        <v>4</v>
      </c>
      <c r="C312" s="29" t="s">
        <v>268</v>
      </c>
      <c r="D312" s="30">
        <v>0</v>
      </c>
      <c r="E312" s="30">
        <v>1420.1</v>
      </c>
      <c r="F312" s="30">
        <v>1420.1</v>
      </c>
      <c r="G312" s="24">
        <f t="shared" ref="G312:G317" si="21">F312/E312*100</f>
        <v>100</v>
      </c>
      <c r="H312" s="15"/>
      <c r="I312" s="15"/>
    </row>
    <row r="313" spans="1:9">
      <c r="A313" s="13" t="s">
        <v>23</v>
      </c>
      <c r="B313" s="14" t="s">
        <v>4</v>
      </c>
      <c r="C313" s="29" t="s">
        <v>269</v>
      </c>
      <c r="D313" s="30">
        <v>0</v>
      </c>
      <c r="E313" s="30">
        <v>49.5</v>
      </c>
      <c r="F313" s="30">
        <v>49.5</v>
      </c>
      <c r="G313" s="24">
        <f t="shared" si="21"/>
        <v>100</v>
      </c>
      <c r="H313" s="15"/>
      <c r="I313" s="15"/>
    </row>
    <row r="314" spans="1:9" ht="48">
      <c r="A314" s="13" t="s">
        <v>11</v>
      </c>
      <c r="B314" s="14" t="s">
        <v>4</v>
      </c>
      <c r="C314" s="29" t="s">
        <v>270</v>
      </c>
      <c r="D314" s="30">
        <v>0</v>
      </c>
      <c r="E314" s="30">
        <v>8585.4</v>
      </c>
      <c r="F314" s="30">
        <v>8585.4</v>
      </c>
      <c r="G314" s="24">
        <f t="shared" si="21"/>
        <v>100</v>
      </c>
      <c r="H314" s="15"/>
      <c r="I314" s="15"/>
    </row>
    <row r="315" spans="1:9" ht="24">
      <c r="A315" s="13" t="s">
        <v>21</v>
      </c>
      <c r="B315" s="14" t="s">
        <v>4</v>
      </c>
      <c r="C315" s="29" t="s">
        <v>271</v>
      </c>
      <c r="D315" s="30">
        <v>0</v>
      </c>
      <c r="E315" s="30">
        <v>119</v>
      </c>
      <c r="F315" s="30">
        <v>119</v>
      </c>
      <c r="G315" s="24">
        <f t="shared" si="21"/>
        <v>100</v>
      </c>
      <c r="H315" s="15"/>
      <c r="I315" s="15"/>
    </row>
    <row r="316" spans="1:9">
      <c r="A316" s="13" t="s">
        <v>23</v>
      </c>
      <c r="B316" s="14" t="s">
        <v>4</v>
      </c>
      <c r="C316" s="29" t="s">
        <v>272</v>
      </c>
      <c r="D316" s="30">
        <v>0</v>
      </c>
      <c r="E316" s="30">
        <v>53.3</v>
      </c>
      <c r="F316" s="30">
        <v>53.3</v>
      </c>
      <c r="G316" s="24">
        <f t="shared" si="21"/>
        <v>100</v>
      </c>
      <c r="H316" s="15"/>
      <c r="I316" s="15"/>
    </row>
    <row r="317" spans="1:9" ht="48">
      <c r="A317" s="13" t="s">
        <v>11</v>
      </c>
      <c r="B317" s="14" t="s">
        <v>4</v>
      </c>
      <c r="C317" s="29" t="s">
        <v>273</v>
      </c>
      <c r="D317" s="30">
        <v>0</v>
      </c>
      <c r="E317" s="30">
        <v>87.6</v>
      </c>
      <c r="F317" s="30">
        <v>87.6</v>
      </c>
      <c r="G317" s="24">
        <f t="shared" si="21"/>
        <v>100</v>
      </c>
      <c r="H317" s="15"/>
      <c r="I317" s="15"/>
    </row>
    <row r="318" spans="1:9" ht="24">
      <c r="A318" s="13" t="s">
        <v>76</v>
      </c>
      <c r="B318" s="14" t="s">
        <v>4</v>
      </c>
      <c r="C318" s="29" t="s">
        <v>274</v>
      </c>
      <c r="D318" s="30">
        <v>0</v>
      </c>
      <c r="E318" s="30">
        <v>290.7</v>
      </c>
      <c r="F318" s="30">
        <v>156.19999999999999</v>
      </c>
      <c r="G318" s="24">
        <f>F318/E318*100</f>
        <v>53.732370141038864</v>
      </c>
      <c r="H318" s="15"/>
      <c r="I318" s="15"/>
    </row>
    <row r="319" spans="1:9">
      <c r="A319" s="13" t="s">
        <v>9</v>
      </c>
      <c r="B319" s="14" t="s">
        <v>4</v>
      </c>
      <c r="C319" s="29" t="s">
        <v>275</v>
      </c>
      <c r="D319" s="30">
        <v>0</v>
      </c>
      <c r="E319" s="30">
        <v>452.6</v>
      </c>
      <c r="F319" s="30">
        <v>452.6</v>
      </c>
      <c r="G319" s="24">
        <f t="shared" ref="G319:G326" si="22">F319/E319*100</f>
        <v>100</v>
      </c>
      <c r="H319" s="15"/>
      <c r="I319" s="15"/>
    </row>
    <row r="320" spans="1:9">
      <c r="A320" s="13" t="s">
        <v>5</v>
      </c>
      <c r="B320" s="14" t="s">
        <v>4</v>
      </c>
      <c r="C320" s="29" t="s">
        <v>276</v>
      </c>
      <c r="D320" s="30">
        <v>0</v>
      </c>
      <c r="E320" s="30">
        <v>691.9</v>
      </c>
      <c r="F320" s="30">
        <v>528.20000000000005</v>
      </c>
      <c r="G320" s="24">
        <f t="shared" si="22"/>
        <v>76.340511634629294</v>
      </c>
      <c r="H320" s="15"/>
      <c r="I320" s="15"/>
    </row>
    <row r="321" spans="1:9" ht="36">
      <c r="A321" s="13" t="s">
        <v>7</v>
      </c>
      <c r="B321" s="14" t="s">
        <v>4</v>
      </c>
      <c r="C321" s="29" t="s">
        <v>277</v>
      </c>
      <c r="D321" s="30">
        <v>0</v>
      </c>
      <c r="E321" s="30">
        <v>209.8</v>
      </c>
      <c r="F321" s="30">
        <v>159.5</v>
      </c>
      <c r="G321" s="24">
        <f t="shared" si="22"/>
        <v>76.024785510009536</v>
      </c>
      <c r="H321" s="15"/>
      <c r="I321" s="15"/>
    </row>
    <row r="322" spans="1:9" ht="48">
      <c r="A322" s="13" t="s">
        <v>11</v>
      </c>
      <c r="B322" s="14" t="s">
        <v>4</v>
      </c>
      <c r="C322" s="29" t="s">
        <v>278</v>
      </c>
      <c r="D322" s="30">
        <v>0</v>
      </c>
      <c r="E322" s="30">
        <v>919.3</v>
      </c>
      <c r="F322" s="30">
        <v>868</v>
      </c>
      <c r="G322" s="24">
        <f t="shared" si="22"/>
        <v>94.419667138039813</v>
      </c>
      <c r="H322" s="15"/>
      <c r="I322" s="15"/>
    </row>
    <row r="323" spans="1:9">
      <c r="A323" s="13" t="s">
        <v>5</v>
      </c>
      <c r="B323" s="14" t="s">
        <v>4</v>
      </c>
      <c r="C323" s="29" t="s">
        <v>279</v>
      </c>
      <c r="D323" s="30">
        <v>0</v>
      </c>
      <c r="E323" s="30">
        <v>1640.3</v>
      </c>
      <c r="F323" s="30">
        <v>1640.3</v>
      </c>
      <c r="G323" s="24">
        <f t="shared" si="22"/>
        <v>100</v>
      </c>
      <c r="H323" s="15"/>
      <c r="I323" s="15"/>
    </row>
    <row r="324" spans="1:9" ht="24">
      <c r="A324" s="13" t="s">
        <v>15</v>
      </c>
      <c r="B324" s="14" t="s">
        <v>4</v>
      </c>
      <c r="C324" s="29" t="s">
        <v>280</v>
      </c>
      <c r="D324" s="30">
        <v>0</v>
      </c>
      <c r="E324" s="30">
        <v>4.2</v>
      </c>
      <c r="F324" s="30">
        <v>4.2</v>
      </c>
      <c r="G324" s="24">
        <f t="shared" si="22"/>
        <v>100</v>
      </c>
      <c r="H324" s="15"/>
      <c r="I324" s="15"/>
    </row>
    <row r="325" spans="1:9" ht="36">
      <c r="A325" s="13" t="s">
        <v>7</v>
      </c>
      <c r="B325" s="14" t="s">
        <v>4</v>
      </c>
      <c r="C325" s="29" t="s">
        <v>281</v>
      </c>
      <c r="D325" s="30">
        <v>0</v>
      </c>
      <c r="E325" s="30">
        <v>497.2</v>
      </c>
      <c r="F325" s="30">
        <v>497.2</v>
      </c>
      <c r="G325" s="24">
        <f>F325/E325*100</f>
        <v>100</v>
      </c>
      <c r="H325" s="15"/>
      <c r="I325" s="15"/>
    </row>
    <row r="326" spans="1:9" ht="24">
      <c r="A326" s="13" t="s">
        <v>21</v>
      </c>
      <c r="B326" s="14" t="s">
        <v>4</v>
      </c>
      <c r="C326" s="29" t="s">
        <v>282</v>
      </c>
      <c r="D326" s="30">
        <v>0</v>
      </c>
      <c r="E326" s="30">
        <v>52.6</v>
      </c>
      <c r="F326" s="30">
        <v>40.299999999999997</v>
      </c>
      <c r="G326" s="24">
        <f t="shared" si="22"/>
        <v>76.615969581749042</v>
      </c>
      <c r="H326" s="15"/>
      <c r="I326" s="15"/>
    </row>
    <row r="327" spans="1:9">
      <c r="A327" s="13" t="s">
        <v>23</v>
      </c>
      <c r="B327" s="14" t="s">
        <v>4</v>
      </c>
      <c r="C327" s="29" t="s">
        <v>283</v>
      </c>
      <c r="D327" s="30">
        <v>0</v>
      </c>
      <c r="E327" s="30">
        <v>443.2</v>
      </c>
      <c r="F327" s="30">
        <v>233.8</v>
      </c>
      <c r="G327" s="24">
        <f>F327/E327*100</f>
        <v>52.75270758122744</v>
      </c>
      <c r="H327" s="15"/>
      <c r="I327" s="15"/>
    </row>
    <row r="328" spans="1:9" ht="48">
      <c r="A328" s="13" t="s">
        <v>11</v>
      </c>
      <c r="B328" s="14" t="s">
        <v>4</v>
      </c>
      <c r="C328" s="29" t="s">
        <v>284</v>
      </c>
      <c r="D328" s="30">
        <v>0</v>
      </c>
      <c r="E328" s="30">
        <v>264.2</v>
      </c>
      <c r="F328" s="30">
        <v>263.10000000000002</v>
      </c>
      <c r="G328" s="24">
        <f t="shared" ref="G328:G341" si="23">F328/E328*100</f>
        <v>99.583648750946267</v>
      </c>
      <c r="H328" s="15"/>
      <c r="I328" s="15"/>
    </row>
    <row r="329" spans="1:9">
      <c r="A329" s="13" t="s">
        <v>9</v>
      </c>
      <c r="B329" s="14" t="s">
        <v>4</v>
      </c>
      <c r="C329" s="29" t="s">
        <v>285</v>
      </c>
      <c r="D329" s="30">
        <v>0</v>
      </c>
      <c r="E329" s="30">
        <v>140</v>
      </c>
      <c r="F329" s="30">
        <v>140</v>
      </c>
      <c r="G329" s="24">
        <f t="shared" si="23"/>
        <v>100</v>
      </c>
      <c r="H329" s="15"/>
      <c r="I329" s="15"/>
    </row>
    <row r="330" spans="1:9" ht="24">
      <c r="A330" s="13" t="s">
        <v>34</v>
      </c>
      <c r="B330" s="14" t="s">
        <v>4</v>
      </c>
      <c r="C330" s="29" t="s">
        <v>286</v>
      </c>
      <c r="D330" s="30">
        <v>0</v>
      </c>
      <c r="E330" s="30">
        <v>227.6</v>
      </c>
      <c r="F330" s="30">
        <v>227.3</v>
      </c>
      <c r="G330" s="24">
        <f t="shared" si="23"/>
        <v>99.868189806678387</v>
      </c>
      <c r="H330" s="15"/>
      <c r="I330" s="15"/>
    </row>
    <row r="331" spans="1:9">
      <c r="A331" s="13" t="s">
        <v>25</v>
      </c>
      <c r="B331" s="14" t="s">
        <v>4</v>
      </c>
      <c r="C331" s="29" t="s">
        <v>287</v>
      </c>
      <c r="D331" s="30">
        <v>0</v>
      </c>
      <c r="E331" s="30">
        <v>7.9</v>
      </c>
      <c r="F331" s="30"/>
      <c r="G331" s="24">
        <f t="shared" si="23"/>
        <v>0</v>
      </c>
      <c r="H331" s="15"/>
      <c r="I331" s="15"/>
    </row>
    <row r="332" spans="1:9">
      <c r="A332" s="13" t="s">
        <v>23</v>
      </c>
      <c r="B332" s="14" t="s">
        <v>4</v>
      </c>
      <c r="C332" s="29" t="s">
        <v>288</v>
      </c>
      <c r="D332" s="30">
        <v>0</v>
      </c>
      <c r="E332" s="30">
        <v>35.6</v>
      </c>
      <c r="F332" s="30">
        <v>31.8</v>
      </c>
      <c r="G332" s="24">
        <f t="shared" si="23"/>
        <v>89.325842696629209</v>
      </c>
      <c r="H332" s="15"/>
      <c r="I332" s="15"/>
    </row>
    <row r="333" spans="1:9">
      <c r="A333" s="13" t="s">
        <v>28</v>
      </c>
      <c r="B333" s="14" t="s">
        <v>4</v>
      </c>
      <c r="C333" s="29" t="s">
        <v>289</v>
      </c>
      <c r="D333" s="30">
        <v>0</v>
      </c>
      <c r="E333" s="30">
        <v>4645.5</v>
      </c>
      <c r="F333" s="30">
        <v>3974.2</v>
      </c>
      <c r="G333" s="24">
        <f t="shared" si="23"/>
        <v>85.549456463243999</v>
      </c>
      <c r="H333" s="15"/>
      <c r="I333" s="15"/>
    </row>
    <row r="334" spans="1:9" ht="48">
      <c r="A334" s="13" t="s">
        <v>11</v>
      </c>
      <c r="B334" s="14" t="s">
        <v>4</v>
      </c>
      <c r="C334" s="29" t="s">
        <v>290</v>
      </c>
      <c r="D334" s="30">
        <v>0</v>
      </c>
      <c r="E334" s="30">
        <v>3220.4</v>
      </c>
      <c r="F334" s="30">
        <v>3219.9</v>
      </c>
      <c r="G334" s="24">
        <f>F334/E334*100</f>
        <v>99.984473978387783</v>
      </c>
      <c r="H334" s="15"/>
      <c r="I334" s="15"/>
    </row>
    <row r="335" spans="1:9">
      <c r="A335" s="13" t="s">
        <v>23</v>
      </c>
      <c r="B335" s="14" t="s">
        <v>4</v>
      </c>
      <c r="C335" s="29" t="s">
        <v>291</v>
      </c>
      <c r="D335" s="30">
        <v>0</v>
      </c>
      <c r="E335" s="30">
        <v>54.1</v>
      </c>
      <c r="F335" s="30">
        <v>37.5</v>
      </c>
      <c r="G335" s="24">
        <f t="shared" si="23"/>
        <v>69.316081330868755</v>
      </c>
      <c r="H335" s="15"/>
      <c r="I335" s="15"/>
    </row>
    <row r="336" spans="1:9" ht="48">
      <c r="A336" s="13" t="s">
        <v>11</v>
      </c>
      <c r="B336" s="14" t="s">
        <v>4</v>
      </c>
      <c r="C336" s="29" t="s">
        <v>292</v>
      </c>
      <c r="D336" s="30">
        <v>0</v>
      </c>
      <c r="E336" s="30">
        <v>1542.5</v>
      </c>
      <c r="F336" s="30">
        <v>1542.5</v>
      </c>
      <c r="G336" s="24">
        <f t="shared" si="23"/>
        <v>100</v>
      </c>
      <c r="H336" s="15"/>
      <c r="I336" s="15"/>
    </row>
    <row r="337" spans="1:9">
      <c r="A337" s="13" t="s">
        <v>9</v>
      </c>
      <c r="B337" s="14" t="s">
        <v>4</v>
      </c>
      <c r="C337" s="29" t="s">
        <v>293</v>
      </c>
      <c r="D337" s="30">
        <v>0</v>
      </c>
      <c r="E337" s="30">
        <v>6.8</v>
      </c>
      <c r="F337" s="30">
        <v>6.5</v>
      </c>
      <c r="G337" s="24">
        <f t="shared" si="23"/>
        <v>95.588235294117652</v>
      </c>
      <c r="H337" s="15"/>
      <c r="I337" s="15"/>
    </row>
    <row r="338" spans="1:9">
      <c r="A338" s="13" t="s">
        <v>23</v>
      </c>
      <c r="B338" s="14" t="s">
        <v>4</v>
      </c>
      <c r="C338" s="29" t="s">
        <v>294</v>
      </c>
      <c r="D338" s="30">
        <v>0</v>
      </c>
      <c r="E338" s="30">
        <v>1855.8</v>
      </c>
      <c r="F338" s="30">
        <v>1466.9</v>
      </c>
      <c r="G338" s="24">
        <f t="shared" si="23"/>
        <v>79.044078025649327</v>
      </c>
      <c r="H338" s="15"/>
      <c r="I338" s="15"/>
    </row>
    <row r="339" spans="1:9">
      <c r="A339" s="13" t="s">
        <v>23</v>
      </c>
      <c r="B339" s="14" t="s">
        <v>4</v>
      </c>
      <c r="C339" s="29" t="s">
        <v>295</v>
      </c>
      <c r="D339" s="30">
        <v>0</v>
      </c>
      <c r="E339" s="30">
        <v>388.1</v>
      </c>
      <c r="F339" s="30">
        <v>387.9</v>
      </c>
      <c r="G339" s="24">
        <f>F339/E339*100</f>
        <v>99.9484668899768</v>
      </c>
      <c r="H339" s="15"/>
      <c r="I339" s="15"/>
    </row>
    <row r="340" spans="1:9">
      <c r="A340" s="13" t="s">
        <v>9</v>
      </c>
      <c r="B340" s="14" t="s">
        <v>4</v>
      </c>
      <c r="C340" s="29" t="s">
        <v>296</v>
      </c>
      <c r="D340" s="30">
        <v>0</v>
      </c>
      <c r="E340" s="30">
        <v>1794.1</v>
      </c>
      <c r="F340" s="30">
        <v>1794.1</v>
      </c>
      <c r="G340" s="24">
        <f t="shared" si="23"/>
        <v>100</v>
      </c>
      <c r="H340" s="15"/>
      <c r="I340" s="15"/>
    </row>
    <row r="341" spans="1:9" ht="24">
      <c r="A341" s="13" t="s">
        <v>76</v>
      </c>
      <c r="B341" s="14" t="s">
        <v>4</v>
      </c>
      <c r="C341" s="29" t="s">
        <v>297</v>
      </c>
      <c r="D341" s="30">
        <v>0</v>
      </c>
      <c r="E341" s="30">
        <v>126.7</v>
      </c>
      <c r="F341" s="30">
        <v>121.2</v>
      </c>
      <c r="G341" s="24">
        <f t="shared" si="23"/>
        <v>95.659037095501191</v>
      </c>
      <c r="H341" s="15"/>
      <c r="I341" s="15"/>
    </row>
    <row r="342" spans="1:9">
      <c r="A342" s="13" t="s">
        <v>9</v>
      </c>
      <c r="B342" s="14" t="s">
        <v>4</v>
      </c>
      <c r="C342" s="29" t="s">
        <v>298</v>
      </c>
      <c r="D342" s="30">
        <v>0</v>
      </c>
      <c r="E342" s="30">
        <v>235</v>
      </c>
      <c r="F342" s="30">
        <v>235</v>
      </c>
      <c r="G342" s="24">
        <f>F342/E342*100</f>
        <v>100</v>
      </c>
      <c r="H342" s="15"/>
      <c r="I342" s="15"/>
    </row>
    <row r="343" spans="1:9">
      <c r="A343" s="13"/>
      <c r="B343" s="14"/>
      <c r="C343" s="29"/>
      <c r="D343" s="23">
        <f>D344+D345+D346+D347+D348+D349+D350+D351+D352</f>
        <v>0</v>
      </c>
      <c r="E343" s="23">
        <f>E344+E345+E346+E347+E348+E349+E350+E351+E352</f>
        <v>727.1</v>
      </c>
      <c r="F343" s="23">
        <f>F344+F345+F346+F347+F348+F349+F350+F351+F352</f>
        <v>683.6</v>
      </c>
      <c r="G343" s="24">
        <f t="shared" ref="G343:G353" si="24">F343/E343*100</f>
        <v>94.017329115664978</v>
      </c>
      <c r="H343" s="15"/>
      <c r="I343" s="15"/>
    </row>
    <row r="344" spans="1:9">
      <c r="A344" s="13" t="s">
        <v>9</v>
      </c>
      <c r="B344" s="14" t="s">
        <v>4</v>
      </c>
      <c r="C344" s="29" t="s">
        <v>299</v>
      </c>
      <c r="D344" s="30">
        <v>0</v>
      </c>
      <c r="E344" s="30">
        <v>34.200000000000003</v>
      </c>
      <c r="F344" s="30">
        <v>24.5</v>
      </c>
      <c r="G344" s="24">
        <f t="shared" si="24"/>
        <v>71.637426900584785</v>
      </c>
      <c r="H344" s="15"/>
      <c r="I344" s="15"/>
    </row>
    <row r="345" spans="1:9" ht="48">
      <c r="A345" s="13" t="s">
        <v>11</v>
      </c>
      <c r="B345" s="14" t="s">
        <v>4</v>
      </c>
      <c r="C345" s="29" t="s">
        <v>300</v>
      </c>
      <c r="D345" s="30">
        <v>0</v>
      </c>
      <c r="E345" s="30">
        <v>27.7</v>
      </c>
      <c r="F345" s="30">
        <v>4.2</v>
      </c>
      <c r="G345" s="24">
        <f t="shared" si="24"/>
        <v>15.162454873646212</v>
      </c>
      <c r="H345" s="15"/>
      <c r="I345" s="15"/>
    </row>
    <row r="346" spans="1:9" ht="48">
      <c r="A346" s="13" t="s">
        <v>11</v>
      </c>
      <c r="B346" s="14" t="s">
        <v>4</v>
      </c>
      <c r="C346" s="29" t="s">
        <v>301</v>
      </c>
      <c r="D346" s="30">
        <v>0</v>
      </c>
      <c r="E346" s="30">
        <v>45.5</v>
      </c>
      <c r="F346" s="30">
        <v>35.200000000000003</v>
      </c>
      <c r="G346" s="24">
        <f t="shared" si="24"/>
        <v>77.362637362637372</v>
      </c>
      <c r="H346" s="15"/>
      <c r="I346" s="15"/>
    </row>
    <row r="347" spans="1:9" ht="48">
      <c r="A347" s="13" t="s">
        <v>11</v>
      </c>
      <c r="B347" s="14" t="s">
        <v>4</v>
      </c>
      <c r="C347" s="29" t="s">
        <v>302</v>
      </c>
      <c r="D347" s="30">
        <v>0</v>
      </c>
      <c r="E347" s="30">
        <v>400.3</v>
      </c>
      <c r="F347" s="30">
        <v>400.3</v>
      </c>
      <c r="G347" s="24">
        <f t="shared" si="24"/>
        <v>100</v>
      </c>
      <c r="H347" s="15"/>
      <c r="I347" s="15"/>
    </row>
    <row r="348" spans="1:9" ht="48">
      <c r="A348" s="13" t="s">
        <v>11</v>
      </c>
      <c r="B348" s="14" t="s">
        <v>4</v>
      </c>
      <c r="C348" s="29" t="s">
        <v>303</v>
      </c>
      <c r="D348" s="30">
        <v>0</v>
      </c>
      <c r="E348" s="30">
        <v>219.4</v>
      </c>
      <c r="F348" s="30">
        <v>219.4</v>
      </c>
      <c r="G348" s="24">
        <f t="shared" si="24"/>
        <v>100</v>
      </c>
      <c r="H348" s="15"/>
      <c r="I348" s="15"/>
    </row>
    <row r="349" spans="1:9" ht="15" hidden="1" customHeight="1">
      <c r="A349" s="13" t="s">
        <v>304</v>
      </c>
      <c r="B349" s="14" t="s">
        <v>4</v>
      </c>
      <c r="C349" s="29" t="s">
        <v>305</v>
      </c>
      <c r="D349" s="30">
        <v>0</v>
      </c>
      <c r="E349" s="30">
        <v>0</v>
      </c>
      <c r="F349" s="30">
        <v>0</v>
      </c>
      <c r="G349" s="24" t="e">
        <f>F349/E349*100</f>
        <v>#DIV/0!</v>
      </c>
      <c r="H349" s="15"/>
      <c r="I349" s="15"/>
    </row>
    <row r="350" spans="1:9" ht="15" hidden="1" customHeight="1">
      <c r="A350" s="13" t="s">
        <v>306</v>
      </c>
      <c r="B350" s="14" t="s">
        <v>4</v>
      </c>
      <c r="C350" s="29" t="s">
        <v>307</v>
      </c>
      <c r="D350" s="30">
        <v>0</v>
      </c>
      <c r="E350" s="30">
        <v>0</v>
      </c>
      <c r="F350" s="30">
        <v>0</v>
      </c>
      <c r="G350" s="24" t="e">
        <f t="shared" si="24"/>
        <v>#DIV/0!</v>
      </c>
      <c r="H350" s="15"/>
      <c r="I350" s="15"/>
    </row>
    <row r="351" spans="1:9" ht="24" hidden="1" customHeight="1">
      <c r="A351" s="13" t="s">
        <v>308</v>
      </c>
      <c r="B351" s="14" t="s">
        <v>4</v>
      </c>
      <c r="C351" s="29" t="s">
        <v>309</v>
      </c>
      <c r="D351" s="30">
        <v>0</v>
      </c>
      <c r="E351" s="30">
        <v>0</v>
      </c>
      <c r="F351" s="30">
        <v>0</v>
      </c>
      <c r="G351" s="24" t="e">
        <f t="shared" si="24"/>
        <v>#DIV/0!</v>
      </c>
      <c r="H351" s="15"/>
      <c r="I351" s="15"/>
    </row>
    <row r="352" spans="1:9" ht="48" hidden="1" customHeight="1">
      <c r="A352" s="13" t="s">
        <v>310</v>
      </c>
      <c r="B352" s="14" t="s">
        <v>4</v>
      </c>
      <c r="C352" s="29" t="s">
        <v>311</v>
      </c>
      <c r="D352" s="30">
        <v>0</v>
      </c>
      <c r="E352" s="30">
        <v>0</v>
      </c>
      <c r="F352" s="30">
        <v>0</v>
      </c>
      <c r="G352" s="24" t="e">
        <f t="shared" si="24"/>
        <v>#DIV/0!</v>
      </c>
      <c r="H352" s="15"/>
      <c r="I352" s="15"/>
    </row>
    <row r="353" spans="1:9">
      <c r="A353" s="13"/>
      <c r="B353" s="14"/>
      <c r="C353" s="29"/>
      <c r="D353" s="23">
        <f>D354</f>
        <v>0</v>
      </c>
      <c r="E353" s="23">
        <f>E354</f>
        <v>58</v>
      </c>
      <c r="F353" s="23">
        <f>F354</f>
        <v>55</v>
      </c>
      <c r="G353" s="24">
        <f t="shared" si="24"/>
        <v>94.827586206896555</v>
      </c>
      <c r="H353" s="15"/>
      <c r="I353" s="15"/>
    </row>
    <row r="354" spans="1:9">
      <c r="A354" s="13" t="s">
        <v>23</v>
      </c>
      <c r="B354" s="14" t="s">
        <v>4</v>
      </c>
      <c r="C354" s="29" t="s">
        <v>312</v>
      </c>
      <c r="D354" s="30">
        <v>0</v>
      </c>
      <c r="E354" s="30">
        <v>58</v>
      </c>
      <c r="F354" s="30">
        <v>55</v>
      </c>
      <c r="G354" s="24">
        <f>F354/E354*100</f>
        <v>94.827586206896555</v>
      </c>
      <c r="H354" s="15"/>
      <c r="I354" s="15"/>
    </row>
    <row r="355" spans="1:9">
      <c r="A355" s="13"/>
      <c r="B355" s="14"/>
      <c r="C355" s="29"/>
      <c r="D355" s="23">
        <f>D356+D357+D358+D359+D360</f>
        <v>0</v>
      </c>
      <c r="E355" s="23">
        <f>E356+E357+E358+E359+E360</f>
        <v>108.2</v>
      </c>
      <c r="F355" s="23">
        <f>F356+F357+F358+F359+F360</f>
        <v>37.1</v>
      </c>
      <c r="G355" s="24">
        <f>F355/E355*100</f>
        <v>34.288354898336415</v>
      </c>
      <c r="H355" s="15"/>
      <c r="I355" s="15"/>
    </row>
    <row r="356" spans="1:9">
      <c r="A356" s="13" t="s">
        <v>23</v>
      </c>
      <c r="B356" s="14" t="s">
        <v>4</v>
      </c>
      <c r="C356" s="29" t="s">
        <v>313</v>
      </c>
      <c r="D356" s="30">
        <v>0</v>
      </c>
      <c r="E356" s="30">
        <v>2.4</v>
      </c>
      <c r="F356" s="30">
        <v>2.4</v>
      </c>
      <c r="G356" s="24">
        <f t="shared" ref="G356:G369" si="25">F356/E356*100</f>
        <v>100</v>
      </c>
      <c r="H356" s="15"/>
      <c r="I356" s="15"/>
    </row>
    <row r="357" spans="1:9" ht="24">
      <c r="A357" s="13" t="s">
        <v>76</v>
      </c>
      <c r="B357" s="14" t="s">
        <v>4</v>
      </c>
      <c r="C357" s="29" t="s">
        <v>314</v>
      </c>
      <c r="D357" s="30">
        <v>0</v>
      </c>
      <c r="E357" s="30">
        <v>26.2</v>
      </c>
      <c r="F357" s="30">
        <v>0</v>
      </c>
      <c r="G357" s="24">
        <f t="shared" si="25"/>
        <v>0</v>
      </c>
      <c r="H357" s="15"/>
      <c r="I357" s="15"/>
    </row>
    <row r="358" spans="1:9">
      <c r="A358" s="13" t="s">
        <v>23</v>
      </c>
      <c r="B358" s="14" t="s">
        <v>4</v>
      </c>
      <c r="C358" s="29" t="s">
        <v>315</v>
      </c>
      <c r="D358" s="30">
        <v>0</v>
      </c>
      <c r="E358" s="30">
        <v>64.900000000000006</v>
      </c>
      <c r="F358" s="30">
        <v>34.700000000000003</v>
      </c>
      <c r="G358" s="24">
        <f t="shared" si="25"/>
        <v>53.46687211093991</v>
      </c>
      <c r="H358" s="15"/>
      <c r="I358" s="15"/>
    </row>
    <row r="359" spans="1:9" ht="24">
      <c r="A359" s="13" t="s">
        <v>76</v>
      </c>
      <c r="B359" s="14" t="s">
        <v>4</v>
      </c>
      <c r="C359" s="29" t="s">
        <v>316</v>
      </c>
      <c r="D359" s="30">
        <v>0</v>
      </c>
      <c r="E359" s="30">
        <v>8.6999999999999993</v>
      </c>
      <c r="F359" s="30">
        <v>0</v>
      </c>
      <c r="G359" s="24">
        <f t="shared" si="25"/>
        <v>0</v>
      </c>
      <c r="H359" s="15"/>
      <c r="I359" s="15"/>
    </row>
    <row r="360" spans="1:9">
      <c r="A360" s="13" t="s">
        <v>23</v>
      </c>
      <c r="B360" s="14" t="s">
        <v>4</v>
      </c>
      <c r="C360" s="29" t="s">
        <v>317</v>
      </c>
      <c r="D360" s="30">
        <v>0</v>
      </c>
      <c r="E360" s="30">
        <v>6</v>
      </c>
      <c r="F360" s="30">
        <v>0</v>
      </c>
      <c r="G360" s="24">
        <f t="shared" si="25"/>
        <v>0</v>
      </c>
      <c r="H360" s="15"/>
      <c r="I360" s="15"/>
    </row>
    <row r="361" spans="1:9">
      <c r="A361" s="13"/>
      <c r="B361" s="14"/>
      <c r="C361" s="29"/>
      <c r="D361" s="23">
        <f>SUM(D362:D375)</f>
        <v>0</v>
      </c>
      <c r="E361" s="23">
        <f>SUM(E362:E375)</f>
        <v>4602.8</v>
      </c>
      <c r="F361" s="23">
        <f>SUM(F362:F375)</f>
        <v>4230.8999999999996</v>
      </c>
      <c r="G361" s="24">
        <f t="shared" si="25"/>
        <v>91.92013556965324</v>
      </c>
      <c r="H361" s="15"/>
      <c r="I361" s="15"/>
    </row>
    <row r="362" spans="1:9" ht="24">
      <c r="A362" s="13" t="s">
        <v>43</v>
      </c>
      <c r="B362" s="14" t="s">
        <v>4</v>
      </c>
      <c r="C362" s="29" t="s">
        <v>318</v>
      </c>
      <c r="D362" s="30">
        <v>0</v>
      </c>
      <c r="E362" s="30">
        <v>171.6</v>
      </c>
      <c r="F362" s="30">
        <v>99.5</v>
      </c>
      <c r="G362" s="24">
        <f>F362/E362*100</f>
        <v>57.983682983682982</v>
      </c>
      <c r="H362" s="15"/>
      <c r="I362" s="15"/>
    </row>
    <row r="363" spans="1:9" ht="36">
      <c r="A363" s="13" t="s">
        <v>45</v>
      </c>
      <c r="B363" s="14" t="s">
        <v>4</v>
      </c>
      <c r="C363" s="29" t="s">
        <v>319</v>
      </c>
      <c r="D363" s="30">
        <v>0</v>
      </c>
      <c r="E363" s="30">
        <v>52</v>
      </c>
      <c r="F363" s="30">
        <v>30.1</v>
      </c>
      <c r="G363" s="24">
        <f t="shared" si="25"/>
        <v>57.884615384615387</v>
      </c>
      <c r="H363" s="15"/>
      <c r="I363" s="15"/>
    </row>
    <row r="364" spans="1:9" ht="24">
      <c r="A364" s="13" t="s">
        <v>21</v>
      </c>
      <c r="B364" s="14" t="s">
        <v>4</v>
      </c>
      <c r="C364" s="29" t="s">
        <v>320</v>
      </c>
      <c r="D364" s="30">
        <v>0</v>
      </c>
      <c r="E364" s="30">
        <v>32.9</v>
      </c>
      <c r="F364" s="30">
        <v>25.5</v>
      </c>
      <c r="G364" s="24">
        <f t="shared" si="25"/>
        <v>77.507598784194528</v>
      </c>
      <c r="H364" s="15"/>
      <c r="I364" s="15"/>
    </row>
    <row r="365" spans="1:9">
      <c r="A365" s="13" t="s">
        <v>23</v>
      </c>
      <c r="B365" s="14" t="s">
        <v>4</v>
      </c>
      <c r="C365" s="29" t="s">
        <v>321</v>
      </c>
      <c r="D365" s="30">
        <v>0</v>
      </c>
      <c r="E365" s="30">
        <v>31.8</v>
      </c>
      <c r="F365" s="30">
        <v>7.8</v>
      </c>
      <c r="G365" s="24">
        <f t="shared" si="25"/>
        <v>24.528301886792452</v>
      </c>
      <c r="H365" s="15"/>
      <c r="I365" s="15"/>
    </row>
    <row r="366" spans="1:9" ht="24">
      <c r="A366" s="13" t="s">
        <v>43</v>
      </c>
      <c r="B366" s="14" t="s">
        <v>4</v>
      </c>
      <c r="C366" s="29" t="s">
        <v>322</v>
      </c>
      <c r="D366" s="30">
        <v>0</v>
      </c>
      <c r="E366" s="30">
        <v>59</v>
      </c>
      <c r="F366" s="30">
        <v>0</v>
      </c>
      <c r="G366" s="24">
        <f t="shared" si="25"/>
        <v>0</v>
      </c>
      <c r="H366" s="15"/>
      <c r="I366" s="15"/>
    </row>
    <row r="367" spans="1:9" ht="36">
      <c r="A367" s="13" t="s">
        <v>45</v>
      </c>
      <c r="B367" s="14" t="s">
        <v>4</v>
      </c>
      <c r="C367" s="29" t="s">
        <v>323</v>
      </c>
      <c r="D367" s="30">
        <v>0</v>
      </c>
      <c r="E367" s="30">
        <v>18</v>
      </c>
      <c r="F367" s="30">
        <v>0</v>
      </c>
      <c r="G367" s="24">
        <f>F367/E367*100</f>
        <v>0</v>
      </c>
      <c r="H367" s="15"/>
      <c r="I367" s="15"/>
    </row>
    <row r="368" spans="1:9" ht="24">
      <c r="A368" s="13" t="s">
        <v>43</v>
      </c>
      <c r="B368" s="14" t="s">
        <v>4</v>
      </c>
      <c r="C368" s="29" t="s">
        <v>324</v>
      </c>
      <c r="D368" s="30">
        <v>0</v>
      </c>
      <c r="E368" s="30">
        <v>227.6</v>
      </c>
      <c r="F368" s="30">
        <v>227.6</v>
      </c>
      <c r="G368" s="24">
        <f t="shared" si="25"/>
        <v>100</v>
      </c>
      <c r="H368" s="15"/>
      <c r="I368" s="15"/>
    </row>
    <row r="369" spans="1:9" ht="36">
      <c r="A369" s="13" t="s">
        <v>45</v>
      </c>
      <c r="B369" s="14" t="s">
        <v>4</v>
      </c>
      <c r="C369" s="29" t="s">
        <v>325</v>
      </c>
      <c r="D369" s="30">
        <v>0</v>
      </c>
      <c r="E369" s="30">
        <v>68.7</v>
      </c>
      <c r="F369" s="30">
        <v>68.7</v>
      </c>
      <c r="G369" s="24">
        <f t="shared" si="25"/>
        <v>100</v>
      </c>
      <c r="H369" s="15"/>
      <c r="I369" s="15"/>
    </row>
    <row r="370" spans="1:9">
      <c r="A370" s="13" t="s">
        <v>5</v>
      </c>
      <c r="B370" s="14" t="s">
        <v>4</v>
      </c>
      <c r="C370" s="29" t="s">
        <v>326</v>
      </c>
      <c r="D370" s="30">
        <v>0</v>
      </c>
      <c r="E370" s="30">
        <v>2615.8000000000002</v>
      </c>
      <c r="F370" s="30">
        <v>2615.8000000000002</v>
      </c>
      <c r="G370" s="24">
        <f>F370/E370*100</f>
        <v>100</v>
      </c>
      <c r="H370" s="15"/>
      <c r="I370" s="15"/>
    </row>
    <row r="371" spans="1:9" ht="36">
      <c r="A371" s="13" t="s">
        <v>7</v>
      </c>
      <c r="B371" s="14" t="s">
        <v>4</v>
      </c>
      <c r="C371" s="29" t="s">
        <v>327</v>
      </c>
      <c r="D371" s="30">
        <v>0</v>
      </c>
      <c r="E371" s="30">
        <v>782.7</v>
      </c>
      <c r="F371" s="30">
        <v>782.7</v>
      </c>
      <c r="G371" s="24">
        <f t="shared" ref="G371:G434" si="26">F371/E371*100</f>
        <v>100</v>
      </c>
      <c r="H371" s="15"/>
      <c r="I371" s="15"/>
    </row>
    <row r="372" spans="1:9" ht="24">
      <c r="A372" s="13" t="s">
        <v>21</v>
      </c>
      <c r="B372" s="14" t="s">
        <v>4</v>
      </c>
      <c r="C372" s="29" t="s">
        <v>328</v>
      </c>
      <c r="D372" s="30">
        <v>0</v>
      </c>
      <c r="E372" s="30">
        <v>65.400000000000006</v>
      </c>
      <c r="F372" s="30">
        <v>52.8</v>
      </c>
      <c r="G372" s="24">
        <f t="shared" si="26"/>
        <v>80.733944954128432</v>
      </c>
      <c r="H372" s="15"/>
      <c r="I372" s="15"/>
    </row>
    <row r="373" spans="1:9">
      <c r="A373" s="13" t="s">
        <v>23</v>
      </c>
      <c r="B373" s="14" t="s">
        <v>4</v>
      </c>
      <c r="C373" s="29" t="s">
        <v>329</v>
      </c>
      <c r="D373" s="30">
        <v>0</v>
      </c>
      <c r="E373" s="30">
        <v>350.7</v>
      </c>
      <c r="F373" s="30">
        <v>258.39999999999998</v>
      </c>
      <c r="G373" s="24">
        <f t="shared" si="26"/>
        <v>73.681209010550319</v>
      </c>
      <c r="H373" s="15"/>
      <c r="I373" s="15"/>
    </row>
    <row r="374" spans="1:9">
      <c r="A374" s="13" t="s">
        <v>25</v>
      </c>
      <c r="B374" s="14" t="s">
        <v>4</v>
      </c>
      <c r="C374" s="29" t="s">
        <v>330</v>
      </c>
      <c r="D374" s="30">
        <v>0</v>
      </c>
      <c r="E374" s="30">
        <v>8.1</v>
      </c>
      <c r="F374" s="30">
        <v>7.8</v>
      </c>
      <c r="G374" s="24">
        <f t="shared" si="26"/>
        <v>96.296296296296305</v>
      </c>
      <c r="H374" s="15"/>
      <c r="I374" s="15"/>
    </row>
    <row r="375" spans="1:9">
      <c r="A375" s="13" t="s">
        <v>28</v>
      </c>
      <c r="B375" s="14" t="s">
        <v>4</v>
      </c>
      <c r="C375" s="29" t="s">
        <v>331</v>
      </c>
      <c r="D375" s="30">
        <v>0</v>
      </c>
      <c r="E375" s="30">
        <v>118.5</v>
      </c>
      <c r="F375" s="30">
        <v>54.2</v>
      </c>
      <c r="G375" s="24">
        <f t="shared" si="26"/>
        <v>45.738396624472578</v>
      </c>
      <c r="H375" s="15"/>
      <c r="I375" s="15"/>
    </row>
    <row r="376" spans="1:9">
      <c r="A376" s="13"/>
      <c r="B376" s="14"/>
      <c r="C376" s="29"/>
      <c r="D376" s="23">
        <f>D377+D378+D379+D380</f>
        <v>0</v>
      </c>
      <c r="E376" s="23">
        <f>E377+E378+E379+E380</f>
        <v>2549.7999999999997</v>
      </c>
      <c r="F376" s="23">
        <f>F377+F378+F379+F380</f>
        <v>1589.3000000000002</v>
      </c>
      <c r="G376" s="24">
        <f t="shared" si="26"/>
        <v>62.33037885324341</v>
      </c>
      <c r="H376" s="15"/>
      <c r="I376" s="15"/>
    </row>
    <row r="377" spans="1:9" ht="24">
      <c r="A377" s="13" t="s">
        <v>76</v>
      </c>
      <c r="B377" s="14" t="s">
        <v>4</v>
      </c>
      <c r="C377" s="29" t="s">
        <v>332</v>
      </c>
      <c r="D377" s="30">
        <v>0</v>
      </c>
      <c r="E377" s="30">
        <v>313.8</v>
      </c>
      <c r="F377" s="30">
        <v>172.1</v>
      </c>
      <c r="G377" s="24">
        <f>F377/E377*100</f>
        <v>54.84384958572339</v>
      </c>
      <c r="H377" s="15"/>
      <c r="I377" s="15"/>
    </row>
    <row r="378" spans="1:9" ht="24">
      <c r="A378" s="13" t="s">
        <v>134</v>
      </c>
      <c r="B378" s="14" t="s">
        <v>4</v>
      </c>
      <c r="C378" s="29" t="s">
        <v>333</v>
      </c>
      <c r="D378" s="30">
        <v>0</v>
      </c>
      <c r="E378" s="30">
        <v>1040.3</v>
      </c>
      <c r="F378" s="30">
        <v>708.1</v>
      </c>
      <c r="G378" s="24">
        <f t="shared" si="26"/>
        <v>68.066903777756423</v>
      </c>
      <c r="H378" s="15"/>
      <c r="I378" s="15"/>
    </row>
    <row r="379" spans="1:9" ht="24">
      <c r="A379" s="13" t="s">
        <v>76</v>
      </c>
      <c r="B379" s="14" t="s">
        <v>4</v>
      </c>
      <c r="C379" s="29" t="s">
        <v>334</v>
      </c>
      <c r="D379" s="30">
        <v>0</v>
      </c>
      <c r="E379" s="30">
        <v>708.3</v>
      </c>
      <c r="F379" s="30">
        <v>479.2</v>
      </c>
      <c r="G379" s="24">
        <f t="shared" si="26"/>
        <v>67.654948468163212</v>
      </c>
      <c r="H379" s="15"/>
      <c r="I379" s="15"/>
    </row>
    <row r="380" spans="1:9" ht="24">
      <c r="A380" s="13" t="s">
        <v>134</v>
      </c>
      <c r="B380" s="14" t="s">
        <v>4</v>
      </c>
      <c r="C380" s="29" t="s">
        <v>335</v>
      </c>
      <c r="D380" s="30">
        <v>0</v>
      </c>
      <c r="E380" s="30">
        <v>487.4</v>
      </c>
      <c r="F380" s="30">
        <v>229.9</v>
      </c>
      <c r="G380" s="24">
        <f t="shared" si="26"/>
        <v>47.168649979482971</v>
      </c>
      <c r="H380" s="15"/>
      <c r="I380" s="15"/>
    </row>
    <row r="381" spans="1:9">
      <c r="A381" s="13"/>
      <c r="B381" s="14"/>
      <c r="C381" s="29"/>
      <c r="D381" s="23">
        <f>D382</f>
        <v>0</v>
      </c>
      <c r="E381" s="23">
        <f>E382</f>
        <v>126.3</v>
      </c>
      <c r="F381" s="23">
        <f>F382</f>
        <v>56</v>
      </c>
      <c r="G381" s="24">
        <f t="shared" si="26"/>
        <v>44.338875692794929</v>
      </c>
      <c r="H381" s="15"/>
      <c r="I381" s="15"/>
    </row>
    <row r="382" spans="1:9" ht="24">
      <c r="A382" s="13" t="s">
        <v>76</v>
      </c>
      <c r="B382" s="14" t="s">
        <v>4</v>
      </c>
      <c r="C382" s="29" t="s">
        <v>336</v>
      </c>
      <c r="D382" s="30">
        <v>0</v>
      </c>
      <c r="E382" s="30">
        <v>126.3</v>
      </c>
      <c r="F382" s="30">
        <v>56</v>
      </c>
      <c r="G382" s="24">
        <f>F382/E382*100</f>
        <v>44.338875692794929</v>
      </c>
      <c r="H382" s="15"/>
      <c r="I382" s="15"/>
    </row>
    <row r="383" spans="1:9" ht="30">
      <c r="A383" s="22" t="s">
        <v>481</v>
      </c>
      <c r="B383" s="14"/>
      <c r="C383" s="29"/>
      <c r="D383" s="23">
        <f>D384+D387+D392+D407</f>
        <v>0</v>
      </c>
      <c r="E383" s="23">
        <f>E384+E387+E392+E407</f>
        <v>10367.099999999999</v>
      </c>
      <c r="F383" s="23">
        <f>F384+F387+F392+F407</f>
        <v>10169.5</v>
      </c>
      <c r="G383" s="24">
        <f t="shared" si="26"/>
        <v>98.093970348506346</v>
      </c>
      <c r="H383" s="15"/>
      <c r="I383" s="15"/>
    </row>
    <row r="384" spans="1:9">
      <c r="A384" s="22"/>
      <c r="B384" s="14"/>
      <c r="C384" s="29"/>
      <c r="D384" s="23">
        <f>D385+D386</f>
        <v>0</v>
      </c>
      <c r="E384" s="23">
        <f>E385+E386</f>
        <v>848.40000000000009</v>
      </c>
      <c r="F384" s="23">
        <f>F385+F386</f>
        <v>842.2</v>
      </c>
      <c r="G384" s="24">
        <f t="shared" si="26"/>
        <v>99.269212635549266</v>
      </c>
      <c r="H384" s="15"/>
      <c r="I384" s="15"/>
    </row>
    <row r="385" spans="1:9">
      <c r="A385" s="13" t="s">
        <v>5</v>
      </c>
      <c r="B385" s="14" t="s">
        <v>4</v>
      </c>
      <c r="C385" s="29" t="s">
        <v>337</v>
      </c>
      <c r="D385" s="30">
        <v>0</v>
      </c>
      <c r="E385" s="30">
        <v>649.1</v>
      </c>
      <c r="F385" s="30">
        <v>647.20000000000005</v>
      </c>
      <c r="G385" s="24">
        <f t="shared" si="26"/>
        <v>99.707287012786935</v>
      </c>
      <c r="H385" s="15"/>
      <c r="I385" s="15"/>
    </row>
    <row r="386" spans="1:9" ht="36">
      <c r="A386" s="13" t="s">
        <v>7</v>
      </c>
      <c r="B386" s="14" t="s">
        <v>4</v>
      </c>
      <c r="C386" s="29" t="s">
        <v>338</v>
      </c>
      <c r="D386" s="30">
        <v>0</v>
      </c>
      <c r="E386" s="30">
        <v>199.3</v>
      </c>
      <c r="F386" s="30">
        <v>195</v>
      </c>
      <c r="G386" s="24">
        <f t="shared" si="26"/>
        <v>97.842448569994971</v>
      </c>
      <c r="H386" s="15"/>
      <c r="I386" s="15"/>
    </row>
    <row r="387" spans="1:9">
      <c r="A387" s="13"/>
      <c r="B387" s="14"/>
      <c r="C387" s="29"/>
      <c r="D387" s="23">
        <f>D388+D389+D390+D391</f>
        <v>0</v>
      </c>
      <c r="E387" s="23">
        <f>E388+E389+E390+E391</f>
        <v>1322.6</v>
      </c>
      <c r="F387" s="23">
        <f>F388+F389+F390+F391</f>
        <v>1266.5999999999999</v>
      </c>
      <c r="G387" s="24">
        <f t="shared" si="26"/>
        <v>95.765915620747009</v>
      </c>
      <c r="H387" s="15"/>
      <c r="I387" s="15"/>
    </row>
    <row r="388" spans="1:9">
      <c r="A388" s="13" t="s">
        <v>9</v>
      </c>
      <c r="B388" s="14" t="s">
        <v>4</v>
      </c>
      <c r="C388" s="29" t="s">
        <v>339</v>
      </c>
      <c r="D388" s="30">
        <v>0</v>
      </c>
      <c r="E388" s="30">
        <v>21.6</v>
      </c>
      <c r="F388" s="30">
        <v>21.6</v>
      </c>
      <c r="G388" s="24">
        <f t="shared" si="26"/>
        <v>100</v>
      </c>
      <c r="H388" s="15"/>
      <c r="I388" s="15"/>
    </row>
    <row r="389" spans="1:9" ht="48">
      <c r="A389" s="13" t="s">
        <v>11</v>
      </c>
      <c r="B389" s="14" t="s">
        <v>4</v>
      </c>
      <c r="C389" s="29" t="s">
        <v>340</v>
      </c>
      <c r="D389" s="30">
        <v>0</v>
      </c>
      <c r="E389" s="30">
        <v>106.5</v>
      </c>
      <c r="F389" s="30">
        <v>105.9</v>
      </c>
      <c r="G389" s="24">
        <f t="shared" si="26"/>
        <v>99.436619718309856</v>
      </c>
      <c r="H389" s="15"/>
      <c r="I389" s="15"/>
    </row>
    <row r="390" spans="1:9" ht="48">
      <c r="A390" s="13" t="s">
        <v>11</v>
      </c>
      <c r="B390" s="14" t="s">
        <v>4</v>
      </c>
      <c r="C390" s="29" t="s">
        <v>341</v>
      </c>
      <c r="D390" s="30">
        <v>0</v>
      </c>
      <c r="E390" s="30">
        <v>115</v>
      </c>
      <c r="F390" s="30">
        <v>111.8</v>
      </c>
      <c r="G390" s="24">
        <f t="shared" si="26"/>
        <v>97.217391304347828</v>
      </c>
      <c r="H390" s="15"/>
      <c r="I390" s="15"/>
    </row>
    <row r="391" spans="1:9" ht="48">
      <c r="A391" s="13" t="s">
        <v>11</v>
      </c>
      <c r="B391" s="14" t="s">
        <v>4</v>
      </c>
      <c r="C391" s="29" t="s">
        <v>342</v>
      </c>
      <c r="D391" s="30">
        <v>0</v>
      </c>
      <c r="E391" s="30">
        <v>1079.5</v>
      </c>
      <c r="F391" s="30">
        <v>1027.3</v>
      </c>
      <c r="G391" s="24">
        <f t="shared" si="26"/>
        <v>95.164427975914762</v>
      </c>
      <c r="H391" s="15"/>
      <c r="I391" s="15"/>
    </row>
    <row r="392" spans="1:9">
      <c r="A392" s="13"/>
      <c r="B392" s="14"/>
      <c r="C392" s="29"/>
      <c r="D392" s="23">
        <f>SUM(D393:D406)</f>
        <v>0</v>
      </c>
      <c r="E392" s="23">
        <f>SUM(E393:E406)</f>
        <v>7694.1999999999989</v>
      </c>
      <c r="F392" s="23">
        <f>SUM(F393:F406)</f>
        <v>7583.2</v>
      </c>
      <c r="G392" s="24">
        <f t="shared" si="26"/>
        <v>98.557354890696899</v>
      </c>
      <c r="H392" s="15"/>
      <c r="I392" s="15"/>
    </row>
    <row r="393" spans="1:9" ht="24">
      <c r="A393" s="13" t="s">
        <v>15</v>
      </c>
      <c r="B393" s="14" t="s">
        <v>4</v>
      </c>
      <c r="C393" s="29" t="s">
        <v>343</v>
      </c>
      <c r="D393" s="30">
        <v>0</v>
      </c>
      <c r="E393" s="30">
        <v>67</v>
      </c>
      <c r="F393" s="30">
        <v>66.099999999999994</v>
      </c>
      <c r="G393" s="24">
        <f t="shared" si="26"/>
        <v>98.656716417910445</v>
      </c>
      <c r="H393" s="15"/>
      <c r="I393" s="15"/>
    </row>
    <row r="394" spans="1:9" ht="24">
      <c r="A394" s="13" t="s">
        <v>17</v>
      </c>
      <c r="B394" s="14" t="s">
        <v>4</v>
      </c>
      <c r="C394" s="29" t="s">
        <v>344</v>
      </c>
      <c r="D394" s="30">
        <v>0</v>
      </c>
      <c r="E394" s="30">
        <v>25.7</v>
      </c>
      <c r="F394" s="30">
        <v>25.7</v>
      </c>
      <c r="G394" s="24">
        <f t="shared" si="26"/>
        <v>100</v>
      </c>
      <c r="H394" s="15"/>
      <c r="I394" s="15"/>
    </row>
    <row r="395" spans="1:9" ht="15" hidden="1" customHeight="1">
      <c r="A395" s="13" t="s">
        <v>28</v>
      </c>
      <c r="B395" s="14" t="s">
        <v>4</v>
      </c>
      <c r="C395" s="29" t="s">
        <v>345</v>
      </c>
      <c r="D395" s="30">
        <v>0</v>
      </c>
      <c r="E395" s="30">
        <v>0</v>
      </c>
      <c r="F395" s="30"/>
      <c r="G395" s="24" t="e">
        <f t="shared" si="26"/>
        <v>#DIV/0!</v>
      </c>
      <c r="H395" s="15"/>
      <c r="I395" s="15"/>
    </row>
    <row r="396" spans="1:9">
      <c r="A396" s="13" t="s">
        <v>5</v>
      </c>
      <c r="B396" s="14" t="s">
        <v>4</v>
      </c>
      <c r="C396" s="29" t="s">
        <v>346</v>
      </c>
      <c r="D396" s="30">
        <v>0</v>
      </c>
      <c r="E396" s="30">
        <v>3627.4</v>
      </c>
      <c r="F396" s="30">
        <v>3626.8</v>
      </c>
      <c r="G396" s="24">
        <f t="shared" si="26"/>
        <v>99.98345922699454</v>
      </c>
      <c r="H396" s="15"/>
      <c r="I396" s="15"/>
    </row>
    <row r="397" spans="1:9" ht="36">
      <c r="A397" s="13" t="s">
        <v>7</v>
      </c>
      <c r="B397" s="14" t="s">
        <v>4</v>
      </c>
      <c r="C397" s="29" t="s">
        <v>347</v>
      </c>
      <c r="D397" s="30">
        <v>0</v>
      </c>
      <c r="E397" s="30">
        <v>1092.5999999999999</v>
      </c>
      <c r="F397" s="30">
        <v>1092.0999999999999</v>
      </c>
      <c r="G397" s="24">
        <f t="shared" si="26"/>
        <v>99.954237598389156</v>
      </c>
      <c r="H397" s="15"/>
      <c r="I397" s="15"/>
    </row>
    <row r="398" spans="1:9" ht="24">
      <c r="A398" s="13" t="s">
        <v>21</v>
      </c>
      <c r="B398" s="14" t="s">
        <v>4</v>
      </c>
      <c r="C398" s="29" t="s">
        <v>348</v>
      </c>
      <c r="D398" s="30">
        <v>0</v>
      </c>
      <c r="E398" s="30">
        <v>53.4</v>
      </c>
      <c r="F398" s="30">
        <v>48.7</v>
      </c>
      <c r="G398" s="24">
        <f t="shared" si="26"/>
        <v>91.198501872659193</v>
      </c>
      <c r="H398" s="15"/>
      <c r="I398" s="15"/>
    </row>
    <row r="399" spans="1:9">
      <c r="A399" s="13" t="s">
        <v>23</v>
      </c>
      <c r="B399" s="14" t="s">
        <v>4</v>
      </c>
      <c r="C399" s="29" t="s">
        <v>349</v>
      </c>
      <c r="D399" s="30">
        <v>0</v>
      </c>
      <c r="E399" s="30">
        <v>328.2</v>
      </c>
      <c r="F399" s="30">
        <v>324.5</v>
      </c>
      <c r="G399" s="24">
        <f t="shared" si="26"/>
        <v>98.872638634978671</v>
      </c>
      <c r="H399" s="15"/>
      <c r="I399" s="15"/>
    </row>
    <row r="400" spans="1:9" ht="23.25" customHeight="1">
      <c r="A400" s="13" t="s">
        <v>34</v>
      </c>
      <c r="B400" s="14" t="s">
        <v>4</v>
      </c>
      <c r="C400" s="29" t="s">
        <v>350</v>
      </c>
      <c r="D400" s="30">
        <v>0</v>
      </c>
      <c r="E400" s="30">
        <v>3.9</v>
      </c>
      <c r="F400" s="30">
        <v>0</v>
      </c>
      <c r="G400" s="24">
        <f t="shared" si="26"/>
        <v>0</v>
      </c>
      <c r="H400" s="15"/>
      <c r="I400" s="15"/>
    </row>
    <row r="401" spans="1:9" ht="15" hidden="1" customHeight="1">
      <c r="A401" s="13" t="s">
        <v>36</v>
      </c>
      <c r="B401" s="14" t="s">
        <v>4</v>
      </c>
      <c r="C401" s="29" t="s">
        <v>351</v>
      </c>
      <c r="D401" s="30">
        <v>0</v>
      </c>
      <c r="E401" s="30">
        <v>0</v>
      </c>
      <c r="F401" s="30"/>
      <c r="G401" s="24" t="e">
        <f t="shared" si="26"/>
        <v>#DIV/0!</v>
      </c>
      <c r="H401" s="15"/>
      <c r="I401" s="15"/>
    </row>
    <row r="402" spans="1:9">
      <c r="A402" s="13" t="s">
        <v>25</v>
      </c>
      <c r="B402" s="14" t="s">
        <v>4</v>
      </c>
      <c r="C402" s="29" t="s">
        <v>352</v>
      </c>
      <c r="D402" s="30">
        <v>0</v>
      </c>
      <c r="E402" s="30">
        <v>32.5</v>
      </c>
      <c r="F402" s="30">
        <v>32.299999999999997</v>
      </c>
      <c r="G402" s="24">
        <f t="shared" si="26"/>
        <v>99.384615384615373</v>
      </c>
      <c r="H402" s="15"/>
      <c r="I402" s="15"/>
    </row>
    <row r="403" spans="1:9">
      <c r="A403" s="13" t="s">
        <v>23</v>
      </c>
      <c r="B403" s="14" t="s">
        <v>4</v>
      </c>
      <c r="C403" s="29" t="s">
        <v>353</v>
      </c>
      <c r="D403" s="30">
        <v>0</v>
      </c>
      <c r="E403" s="30">
        <v>72.8</v>
      </c>
      <c r="F403" s="30">
        <v>70.8</v>
      </c>
      <c r="G403" s="24">
        <f t="shared" si="26"/>
        <v>97.252747252747255</v>
      </c>
      <c r="H403" s="15"/>
      <c r="I403" s="15"/>
    </row>
    <row r="404" spans="1:9">
      <c r="A404" s="13" t="s">
        <v>28</v>
      </c>
      <c r="B404" s="14" t="s">
        <v>4</v>
      </c>
      <c r="C404" s="29" t="s">
        <v>354</v>
      </c>
      <c r="D404" s="30">
        <v>0</v>
      </c>
      <c r="E404" s="30">
        <v>1262.8</v>
      </c>
      <c r="F404" s="30">
        <v>1215.5999999999999</v>
      </c>
      <c r="G404" s="24">
        <f t="shared" si="26"/>
        <v>96.262274311054796</v>
      </c>
      <c r="H404" s="15"/>
      <c r="I404" s="15"/>
    </row>
    <row r="405" spans="1:9">
      <c r="A405" s="13" t="s">
        <v>23</v>
      </c>
      <c r="B405" s="14" t="s">
        <v>4</v>
      </c>
      <c r="C405" s="29" t="s">
        <v>355</v>
      </c>
      <c r="D405" s="30">
        <v>0</v>
      </c>
      <c r="E405" s="30">
        <v>145.5</v>
      </c>
      <c r="F405" s="30">
        <v>98.2</v>
      </c>
      <c r="G405" s="24">
        <f t="shared" si="26"/>
        <v>67.491408934707906</v>
      </c>
      <c r="H405" s="15"/>
      <c r="I405" s="15"/>
    </row>
    <row r="406" spans="1:9">
      <c r="A406" s="13" t="s">
        <v>23</v>
      </c>
      <c r="B406" s="14" t="s">
        <v>4</v>
      </c>
      <c r="C406" s="29" t="s">
        <v>356</v>
      </c>
      <c r="D406" s="30">
        <v>0</v>
      </c>
      <c r="E406" s="30">
        <v>982.4</v>
      </c>
      <c r="F406" s="30">
        <v>982.4</v>
      </c>
      <c r="G406" s="24">
        <f t="shared" si="26"/>
        <v>100</v>
      </c>
      <c r="H406" s="15"/>
      <c r="I406" s="15"/>
    </row>
    <row r="407" spans="1:9">
      <c r="A407" s="13"/>
      <c r="B407" s="14"/>
      <c r="C407" s="29"/>
      <c r="D407" s="23">
        <f>D408+D409+D410+D411+D412+D413+D414+D415+D416+D417+D418</f>
        <v>0</v>
      </c>
      <c r="E407" s="23">
        <f>E408+E409+E410+E411+E412+E413+E414+E415+E416+E417+E418</f>
        <v>501.9</v>
      </c>
      <c r="F407" s="23">
        <f>F408+F409+F410+F411+F412+F413+F414+F415+F416+F417+F418</f>
        <v>477.5</v>
      </c>
      <c r="G407" s="24">
        <f t="shared" si="26"/>
        <v>95.13847379956168</v>
      </c>
      <c r="H407" s="15"/>
      <c r="I407" s="15"/>
    </row>
    <row r="408" spans="1:9" ht="24">
      <c r="A408" s="13" t="s">
        <v>43</v>
      </c>
      <c r="B408" s="14" t="s">
        <v>4</v>
      </c>
      <c r="C408" s="29" t="s">
        <v>357</v>
      </c>
      <c r="D408" s="30">
        <v>0</v>
      </c>
      <c r="E408" s="30">
        <v>189.6</v>
      </c>
      <c r="F408" s="30">
        <v>189.3</v>
      </c>
      <c r="G408" s="24">
        <f t="shared" si="26"/>
        <v>99.841772151898738</v>
      </c>
      <c r="H408" s="15"/>
      <c r="I408" s="15"/>
    </row>
    <row r="409" spans="1:9" ht="36">
      <c r="A409" s="13" t="s">
        <v>45</v>
      </c>
      <c r="B409" s="14" t="s">
        <v>4</v>
      </c>
      <c r="C409" s="29" t="s">
        <v>358</v>
      </c>
      <c r="D409" s="30">
        <v>0</v>
      </c>
      <c r="E409" s="30">
        <v>56.4</v>
      </c>
      <c r="F409" s="30">
        <v>56.3</v>
      </c>
      <c r="G409" s="24">
        <f t="shared" si="26"/>
        <v>99.822695035460995</v>
      </c>
      <c r="H409" s="15"/>
      <c r="I409" s="15"/>
    </row>
    <row r="410" spans="1:9">
      <c r="A410" s="13" t="s">
        <v>25</v>
      </c>
      <c r="B410" s="14" t="s">
        <v>4</v>
      </c>
      <c r="C410" s="29" t="s">
        <v>359</v>
      </c>
      <c r="D410" s="30">
        <v>0</v>
      </c>
      <c r="E410" s="30">
        <v>3.7</v>
      </c>
      <c r="F410" s="30">
        <v>3.7</v>
      </c>
      <c r="G410" s="24">
        <f t="shared" si="26"/>
        <v>100</v>
      </c>
      <c r="H410" s="15"/>
      <c r="I410" s="15"/>
    </row>
    <row r="411" spans="1:9">
      <c r="A411" s="13" t="s">
        <v>5</v>
      </c>
      <c r="B411" s="14" t="s">
        <v>4</v>
      </c>
      <c r="C411" s="29" t="s">
        <v>360</v>
      </c>
      <c r="D411" s="30">
        <v>0</v>
      </c>
      <c r="E411" s="30">
        <v>119.6</v>
      </c>
      <c r="F411" s="30">
        <v>118.8</v>
      </c>
      <c r="G411" s="24">
        <f t="shared" si="26"/>
        <v>99.331103678929765</v>
      </c>
      <c r="H411" s="15"/>
      <c r="I411" s="15"/>
    </row>
    <row r="412" spans="1:9" ht="36">
      <c r="A412" s="13" t="s">
        <v>7</v>
      </c>
      <c r="B412" s="14" t="s">
        <v>4</v>
      </c>
      <c r="C412" s="29" t="s">
        <v>361</v>
      </c>
      <c r="D412" s="30">
        <v>0</v>
      </c>
      <c r="E412" s="30">
        <v>36</v>
      </c>
      <c r="F412" s="30">
        <v>35.9</v>
      </c>
      <c r="G412" s="24">
        <f t="shared" si="26"/>
        <v>99.722222222222229</v>
      </c>
      <c r="H412" s="15"/>
      <c r="I412" s="15"/>
    </row>
    <row r="413" spans="1:9" ht="24">
      <c r="A413" s="13" t="s">
        <v>21</v>
      </c>
      <c r="B413" s="14" t="s">
        <v>4</v>
      </c>
      <c r="C413" s="29" t="s">
        <v>362</v>
      </c>
      <c r="D413" s="30">
        <v>0</v>
      </c>
      <c r="E413" s="30">
        <v>33.799999999999997</v>
      </c>
      <c r="F413" s="30">
        <v>33.700000000000003</v>
      </c>
      <c r="G413" s="24">
        <f t="shared" si="26"/>
        <v>99.704142011834335</v>
      </c>
      <c r="H413" s="15"/>
      <c r="I413" s="15"/>
    </row>
    <row r="414" spans="1:9">
      <c r="A414" s="13" t="s">
        <v>23</v>
      </c>
      <c r="B414" s="14" t="s">
        <v>4</v>
      </c>
      <c r="C414" s="29" t="s">
        <v>363</v>
      </c>
      <c r="D414" s="30">
        <v>0</v>
      </c>
      <c r="E414" s="30">
        <v>28.2</v>
      </c>
      <c r="F414" s="30">
        <v>15</v>
      </c>
      <c r="G414" s="24">
        <f t="shared" si="26"/>
        <v>53.191489361702125</v>
      </c>
      <c r="H414" s="15"/>
      <c r="I414" s="15"/>
    </row>
    <row r="415" spans="1:9" ht="24">
      <c r="A415" s="13" t="s">
        <v>34</v>
      </c>
      <c r="B415" s="14" t="s">
        <v>4</v>
      </c>
      <c r="C415" s="29" t="s">
        <v>364</v>
      </c>
      <c r="D415" s="30">
        <v>0</v>
      </c>
      <c r="E415" s="30">
        <v>20.3</v>
      </c>
      <c r="F415" s="30">
        <v>11.6</v>
      </c>
      <c r="G415" s="24">
        <f t="shared" si="26"/>
        <v>57.142857142857139</v>
      </c>
      <c r="H415" s="15"/>
      <c r="I415" s="15"/>
    </row>
    <row r="416" spans="1:9">
      <c r="A416" s="13" t="s">
        <v>25</v>
      </c>
      <c r="B416" s="14" t="s">
        <v>4</v>
      </c>
      <c r="C416" s="29" t="s">
        <v>365</v>
      </c>
      <c r="D416" s="30">
        <v>0</v>
      </c>
      <c r="E416" s="30">
        <v>0.3</v>
      </c>
      <c r="F416" s="30">
        <v>0.3</v>
      </c>
      <c r="G416" s="24">
        <f t="shared" si="26"/>
        <v>100</v>
      </c>
      <c r="H416" s="15"/>
      <c r="I416" s="15"/>
    </row>
    <row r="417" spans="1:9" ht="15" hidden="1" customHeight="1">
      <c r="A417" s="13" t="s">
        <v>23</v>
      </c>
      <c r="B417" s="14" t="s">
        <v>4</v>
      </c>
      <c r="C417" s="29" t="s">
        <v>366</v>
      </c>
      <c r="D417" s="30">
        <v>0</v>
      </c>
      <c r="E417" s="30">
        <v>0</v>
      </c>
      <c r="F417" s="30"/>
      <c r="G417" s="24" t="e">
        <f t="shared" si="26"/>
        <v>#DIV/0!</v>
      </c>
      <c r="H417" s="15"/>
      <c r="I417" s="15"/>
    </row>
    <row r="418" spans="1:9">
      <c r="A418" s="13" t="s">
        <v>28</v>
      </c>
      <c r="B418" s="14" t="s">
        <v>4</v>
      </c>
      <c r="C418" s="29" t="s">
        <v>367</v>
      </c>
      <c r="D418" s="30">
        <v>0</v>
      </c>
      <c r="E418" s="30">
        <v>14</v>
      </c>
      <c r="F418" s="30">
        <v>12.9</v>
      </c>
      <c r="G418" s="24">
        <f t="shared" si="26"/>
        <v>92.142857142857153</v>
      </c>
      <c r="H418" s="15"/>
      <c r="I418" s="15"/>
    </row>
    <row r="419" spans="1:9">
      <c r="A419" s="22" t="s">
        <v>482</v>
      </c>
      <c r="B419" s="14"/>
      <c r="C419" s="29"/>
      <c r="D419" s="23">
        <f>D420+D422+D429+D432+D434+D436+D439+D450</f>
        <v>0</v>
      </c>
      <c r="E419" s="23">
        <f>E420+E422+E429+E432+E434+E436+E439+E450</f>
        <v>4667.1999999999989</v>
      </c>
      <c r="F419" s="23">
        <f>F420+F422+F429+F432+F434+F436+F439+F450</f>
        <v>3941.2999999999997</v>
      </c>
      <c r="G419" s="24">
        <f t="shared" si="26"/>
        <v>84.446777511141605</v>
      </c>
      <c r="H419" s="15"/>
      <c r="I419" s="15"/>
    </row>
    <row r="420" spans="1:9">
      <c r="A420" s="22"/>
      <c r="B420" s="14"/>
      <c r="C420" s="29"/>
      <c r="D420" s="23">
        <f>D421</f>
        <v>0</v>
      </c>
      <c r="E420" s="23">
        <f>E421</f>
        <v>16</v>
      </c>
      <c r="F420" s="23">
        <f>F421</f>
        <v>0</v>
      </c>
      <c r="G420" s="24">
        <f t="shared" si="26"/>
        <v>0</v>
      </c>
      <c r="H420" s="15"/>
      <c r="I420" s="15"/>
    </row>
    <row r="421" spans="1:9">
      <c r="A421" s="13" t="s">
        <v>368</v>
      </c>
      <c r="B421" s="14" t="s">
        <v>4</v>
      </c>
      <c r="C421" s="29" t="s">
        <v>369</v>
      </c>
      <c r="D421" s="30">
        <v>0</v>
      </c>
      <c r="E421" s="30">
        <v>16</v>
      </c>
      <c r="F421" s="30">
        <v>0</v>
      </c>
      <c r="G421" s="24">
        <f t="shared" si="26"/>
        <v>0</v>
      </c>
      <c r="H421" s="15"/>
      <c r="I421" s="15"/>
    </row>
    <row r="422" spans="1:9">
      <c r="A422" s="13"/>
      <c r="B422" s="14"/>
      <c r="C422" s="29"/>
      <c r="D422" s="23">
        <f>D423+D424+D425+D426+D427+D428</f>
        <v>0</v>
      </c>
      <c r="E422" s="23">
        <f>E423+E424+E425+E426+E427+E428</f>
        <v>2040.3999999999999</v>
      </c>
      <c r="F422" s="23">
        <f>F423+F424+F425+F426+F427+F428</f>
        <v>2026.7</v>
      </c>
      <c r="G422" s="24">
        <f t="shared" si="26"/>
        <v>99.328563026857481</v>
      </c>
      <c r="H422" s="15"/>
      <c r="I422" s="15"/>
    </row>
    <row r="423" spans="1:9">
      <c r="A423" s="13" t="s">
        <v>5</v>
      </c>
      <c r="B423" s="14" t="s">
        <v>4</v>
      </c>
      <c r="C423" s="29" t="s">
        <v>370</v>
      </c>
      <c r="D423" s="30">
        <v>0</v>
      </c>
      <c r="E423" s="30">
        <v>1458.5</v>
      </c>
      <c r="F423" s="30">
        <v>1458.5</v>
      </c>
      <c r="G423" s="24">
        <f t="shared" si="26"/>
        <v>100</v>
      </c>
      <c r="H423" s="15"/>
      <c r="I423" s="15"/>
    </row>
    <row r="424" spans="1:9" ht="36">
      <c r="A424" s="13" t="s">
        <v>7</v>
      </c>
      <c r="B424" s="14" t="s">
        <v>4</v>
      </c>
      <c r="C424" s="29" t="s">
        <v>371</v>
      </c>
      <c r="D424" s="30">
        <v>0</v>
      </c>
      <c r="E424" s="30">
        <v>437.5</v>
      </c>
      <c r="F424" s="30">
        <v>437.5</v>
      </c>
      <c r="G424" s="24">
        <f t="shared" si="26"/>
        <v>100</v>
      </c>
      <c r="H424" s="15"/>
      <c r="I424" s="15"/>
    </row>
    <row r="425" spans="1:9" ht="24">
      <c r="A425" s="13" t="s">
        <v>21</v>
      </c>
      <c r="B425" s="14" t="s">
        <v>4</v>
      </c>
      <c r="C425" s="29" t="s">
        <v>372</v>
      </c>
      <c r="D425" s="30">
        <v>0</v>
      </c>
      <c r="E425" s="30">
        <v>0.8</v>
      </c>
      <c r="F425" s="30">
        <v>0</v>
      </c>
      <c r="G425" s="24">
        <f t="shared" si="26"/>
        <v>0</v>
      </c>
      <c r="H425" s="15"/>
      <c r="I425" s="15"/>
    </row>
    <row r="426" spans="1:9">
      <c r="A426" s="13" t="s">
        <v>23</v>
      </c>
      <c r="B426" s="14" t="s">
        <v>4</v>
      </c>
      <c r="C426" s="29" t="s">
        <v>373</v>
      </c>
      <c r="D426" s="30">
        <v>0</v>
      </c>
      <c r="E426" s="30">
        <v>131.5</v>
      </c>
      <c r="F426" s="30">
        <v>130.69999999999999</v>
      </c>
      <c r="G426" s="24">
        <f t="shared" si="26"/>
        <v>99.391634980988584</v>
      </c>
      <c r="H426" s="15"/>
      <c r="I426" s="15"/>
    </row>
    <row r="427" spans="1:9">
      <c r="A427" s="13" t="s">
        <v>28</v>
      </c>
      <c r="B427" s="14" t="s">
        <v>4</v>
      </c>
      <c r="C427" s="29" t="s">
        <v>374</v>
      </c>
      <c r="D427" s="30">
        <v>0</v>
      </c>
      <c r="E427" s="30">
        <v>1.1000000000000001</v>
      </c>
      <c r="F427" s="30">
        <v>0</v>
      </c>
      <c r="G427" s="24">
        <f t="shared" si="26"/>
        <v>0</v>
      </c>
      <c r="H427" s="15"/>
      <c r="I427" s="15"/>
    </row>
    <row r="428" spans="1:9">
      <c r="A428" s="13" t="s">
        <v>36</v>
      </c>
      <c r="B428" s="14" t="s">
        <v>4</v>
      </c>
      <c r="C428" s="29" t="s">
        <v>375</v>
      </c>
      <c r="D428" s="30">
        <v>0</v>
      </c>
      <c r="E428" s="30">
        <v>11</v>
      </c>
      <c r="F428" s="30">
        <v>0</v>
      </c>
      <c r="G428" s="24">
        <f t="shared" si="26"/>
        <v>0</v>
      </c>
      <c r="H428" s="15"/>
      <c r="I428" s="15"/>
    </row>
    <row r="429" spans="1:9">
      <c r="A429" s="13"/>
      <c r="B429" s="14"/>
      <c r="C429" s="29"/>
      <c r="D429" s="23">
        <f>D430+D431</f>
        <v>0</v>
      </c>
      <c r="E429" s="23">
        <f>E430+E431</f>
        <v>67</v>
      </c>
      <c r="F429" s="23">
        <f>F430+F431</f>
        <v>67</v>
      </c>
      <c r="G429" s="24">
        <f t="shared" si="26"/>
        <v>100</v>
      </c>
      <c r="H429" s="15"/>
      <c r="I429" s="15"/>
    </row>
    <row r="430" spans="1:9" ht="24">
      <c r="A430" s="13" t="s">
        <v>43</v>
      </c>
      <c r="B430" s="14" t="s">
        <v>4</v>
      </c>
      <c r="C430" s="29" t="s">
        <v>376</v>
      </c>
      <c r="D430" s="30">
        <v>0</v>
      </c>
      <c r="E430" s="30">
        <v>51.5</v>
      </c>
      <c r="F430" s="30">
        <v>51.5</v>
      </c>
      <c r="G430" s="24">
        <f t="shared" si="26"/>
        <v>100</v>
      </c>
      <c r="H430" s="15"/>
      <c r="I430" s="15"/>
    </row>
    <row r="431" spans="1:9" ht="36">
      <c r="A431" s="13" t="s">
        <v>45</v>
      </c>
      <c r="B431" s="14" t="s">
        <v>4</v>
      </c>
      <c r="C431" s="29" t="s">
        <v>377</v>
      </c>
      <c r="D431" s="30">
        <v>0</v>
      </c>
      <c r="E431" s="30">
        <v>15.5</v>
      </c>
      <c r="F431" s="30">
        <v>15.5</v>
      </c>
      <c r="G431" s="24">
        <f t="shared" si="26"/>
        <v>100</v>
      </c>
      <c r="H431" s="15"/>
      <c r="I431" s="15"/>
    </row>
    <row r="432" spans="1:9">
      <c r="A432" s="13"/>
      <c r="B432" s="14"/>
      <c r="C432" s="29"/>
      <c r="D432" s="23">
        <f>D433</f>
        <v>0</v>
      </c>
      <c r="E432" s="23">
        <f>E433</f>
        <v>269</v>
      </c>
      <c r="F432" s="23">
        <f>F433</f>
        <v>26</v>
      </c>
      <c r="G432" s="24">
        <f t="shared" si="26"/>
        <v>9.6654275092936803</v>
      </c>
      <c r="H432" s="15"/>
      <c r="I432" s="15"/>
    </row>
    <row r="433" spans="1:9">
      <c r="A433" s="13" t="s">
        <v>23</v>
      </c>
      <c r="B433" s="14" t="s">
        <v>4</v>
      </c>
      <c r="C433" s="29" t="s">
        <v>378</v>
      </c>
      <c r="D433" s="30">
        <v>0</v>
      </c>
      <c r="E433" s="30">
        <v>269</v>
      </c>
      <c r="F433" s="30">
        <v>26</v>
      </c>
      <c r="G433" s="24">
        <f t="shared" si="26"/>
        <v>9.6654275092936803</v>
      </c>
      <c r="H433" s="15"/>
      <c r="I433" s="15"/>
    </row>
    <row r="434" spans="1:9">
      <c r="A434" s="13"/>
      <c r="B434" s="14"/>
      <c r="C434" s="29"/>
      <c r="D434" s="23">
        <f>D435</f>
        <v>0</v>
      </c>
      <c r="E434" s="23">
        <f>E435</f>
        <v>1.4</v>
      </c>
      <c r="F434" s="23">
        <f>F435</f>
        <v>0</v>
      </c>
      <c r="G434" s="24">
        <f t="shared" si="26"/>
        <v>0</v>
      </c>
      <c r="H434" s="15"/>
      <c r="I434" s="15"/>
    </row>
    <row r="435" spans="1:9">
      <c r="A435" s="13" t="s">
        <v>23</v>
      </c>
      <c r="B435" s="14" t="s">
        <v>4</v>
      </c>
      <c r="C435" s="29" t="s">
        <v>379</v>
      </c>
      <c r="D435" s="30">
        <v>0</v>
      </c>
      <c r="E435" s="30">
        <v>1.4</v>
      </c>
      <c r="F435" s="30">
        <v>0</v>
      </c>
      <c r="G435" s="24">
        <f t="shared" ref="G435:G498" si="27">F435/E435*100</f>
        <v>0</v>
      </c>
      <c r="H435" s="15"/>
      <c r="I435" s="15"/>
    </row>
    <row r="436" spans="1:9">
      <c r="A436" s="13"/>
      <c r="B436" s="14"/>
      <c r="C436" s="29"/>
      <c r="D436" s="23">
        <f>D437+D438</f>
        <v>0</v>
      </c>
      <c r="E436" s="23">
        <f>E437+E438</f>
        <v>723.4</v>
      </c>
      <c r="F436" s="23">
        <f>F437+F438</f>
        <v>621.19999999999993</v>
      </c>
      <c r="G436" s="24">
        <f t="shared" si="27"/>
        <v>85.872269836881387</v>
      </c>
      <c r="H436" s="15"/>
      <c r="I436" s="15"/>
    </row>
    <row r="437" spans="1:9">
      <c r="A437" s="13" t="s">
        <v>23</v>
      </c>
      <c r="B437" s="14" t="s">
        <v>4</v>
      </c>
      <c r="C437" s="29" t="s">
        <v>380</v>
      </c>
      <c r="D437" s="30">
        <v>0</v>
      </c>
      <c r="E437" s="30">
        <v>722.6</v>
      </c>
      <c r="F437" s="30">
        <v>620.4</v>
      </c>
      <c r="G437" s="24">
        <f t="shared" si="27"/>
        <v>85.85662884029891</v>
      </c>
      <c r="H437" s="15"/>
      <c r="I437" s="15"/>
    </row>
    <row r="438" spans="1:9">
      <c r="A438" s="13" t="s">
        <v>25</v>
      </c>
      <c r="B438" s="14" t="s">
        <v>4</v>
      </c>
      <c r="C438" s="29" t="s">
        <v>381</v>
      </c>
      <c r="D438" s="30">
        <v>0</v>
      </c>
      <c r="E438" s="30">
        <v>0.8</v>
      </c>
      <c r="F438" s="30">
        <v>0.8</v>
      </c>
      <c r="G438" s="24">
        <f t="shared" si="27"/>
        <v>100</v>
      </c>
      <c r="H438" s="15"/>
      <c r="I438" s="15"/>
    </row>
    <row r="439" spans="1:9">
      <c r="A439" s="13"/>
      <c r="B439" s="14"/>
      <c r="C439" s="29"/>
      <c r="D439" s="23">
        <f>D440+D441+D442+D443+D444+D445+D446+D447+D448+D449</f>
        <v>0</v>
      </c>
      <c r="E439" s="23">
        <f>E440+E441+E442+E443+E444+E445+E446+E447+E448+E449</f>
        <v>1436.0999999999997</v>
      </c>
      <c r="F439" s="23">
        <f>F440+F441+F442+F443+F444+F445+F446+F447+F448+F449</f>
        <v>1086.8</v>
      </c>
      <c r="G439" s="24">
        <f t="shared" si="27"/>
        <v>75.677181254787286</v>
      </c>
      <c r="H439" s="15"/>
      <c r="I439" s="15"/>
    </row>
    <row r="440" spans="1:9">
      <c r="A440" s="13" t="s">
        <v>5</v>
      </c>
      <c r="B440" s="14" t="s">
        <v>4</v>
      </c>
      <c r="C440" s="29" t="s">
        <v>382</v>
      </c>
      <c r="D440" s="30">
        <v>0</v>
      </c>
      <c r="E440" s="30">
        <v>34.5</v>
      </c>
      <c r="F440" s="30">
        <v>34.5</v>
      </c>
      <c r="G440" s="24">
        <f t="shared" si="27"/>
        <v>100</v>
      </c>
      <c r="H440" s="15"/>
      <c r="I440" s="15"/>
    </row>
    <row r="441" spans="1:9" ht="36">
      <c r="A441" s="13" t="s">
        <v>7</v>
      </c>
      <c r="B441" s="14" t="s">
        <v>4</v>
      </c>
      <c r="C441" s="29" t="s">
        <v>383</v>
      </c>
      <c r="D441" s="30">
        <v>0</v>
      </c>
      <c r="E441" s="30">
        <v>10.4</v>
      </c>
      <c r="F441" s="30">
        <v>10.4</v>
      </c>
      <c r="G441" s="24">
        <f t="shared" si="27"/>
        <v>100</v>
      </c>
      <c r="H441" s="15"/>
      <c r="I441" s="15"/>
    </row>
    <row r="442" spans="1:9">
      <c r="A442" s="13" t="s">
        <v>5</v>
      </c>
      <c r="B442" s="14" t="s">
        <v>4</v>
      </c>
      <c r="C442" s="29" t="s">
        <v>384</v>
      </c>
      <c r="D442" s="30">
        <v>0</v>
      </c>
      <c r="E442" s="30">
        <v>837.4</v>
      </c>
      <c r="F442" s="30">
        <v>724</v>
      </c>
      <c r="G442" s="24">
        <f t="shared" si="27"/>
        <v>86.45808454740866</v>
      </c>
      <c r="H442" s="15"/>
      <c r="I442" s="15"/>
    </row>
    <row r="443" spans="1:9" ht="36">
      <c r="A443" s="13" t="s">
        <v>7</v>
      </c>
      <c r="B443" s="14" t="s">
        <v>4</v>
      </c>
      <c r="C443" s="29" t="s">
        <v>385</v>
      </c>
      <c r="D443" s="30">
        <v>0</v>
      </c>
      <c r="E443" s="30">
        <v>404.8</v>
      </c>
      <c r="F443" s="30">
        <v>215.5</v>
      </c>
      <c r="G443" s="24">
        <f t="shared" si="27"/>
        <v>53.23616600790514</v>
      </c>
      <c r="H443" s="15"/>
      <c r="I443" s="15"/>
    </row>
    <row r="444" spans="1:9" ht="24">
      <c r="A444" s="13" t="s">
        <v>21</v>
      </c>
      <c r="B444" s="14" t="s">
        <v>4</v>
      </c>
      <c r="C444" s="29" t="s">
        <v>386</v>
      </c>
      <c r="D444" s="30">
        <v>0</v>
      </c>
      <c r="E444" s="30">
        <v>57.3</v>
      </c>
      <c r="F444" s="30">
        <v>57.3</v>
      </c>
      <c r="G444" s="24">
        <f t="shared" si="27"/>
        <v>100</v>
      </c>
      <c r="H444" s="15"/>
      <c r="I444" s="15"/>
    </row>
    <row r="445" spans="1:9">
      <c r="A445" s="13" t="s">
        <v>23</v>
      </c>
      <c r="B445" s="14" t="s">
        <v>4</v>
      </c>
      <c r="C445" s="29" t="s">
        <v>387</v>
      </c>
      <c r="D445" s="30">
        <v>0</v>
      </c>
      <c r="E445" s="30">
        <v>64.8</v>
      </c>
      <c r="F445" s="30">
        <v>39.299999999999997</v>
      </c>
      <c r="G445" s="24">
        <f t="shared" si="27"/>
        <v>60.648148148148152</v>
      </c>
      <c r="H445" s="15"/>
      <c r="I445" s="15"/>
    </row>
    <row r="446" spans="1:9">
      <c r="A446" s="13" t="s">
        <v>28</v>
      </c>
      <c r="B446" s="14" t="s">
        <v>4</v>
      </c>
      <c r="C446" s="29" t="s">
        <v>388</v>
      </c>
      <c r="D446" s="30">
        <v>0</v>
      </c>
      <c r="E446" s="30">
        <v>4</v>
      </c>
      <c r="F446" s="30">
        <v>0</v>
      </c>
      <c r="G446" s="24">
        <f t="shared" si="27"/>
        <v>0</v>
      </c>
      <c r="H446" s="15"/>
      <c r="I446" s="15"/>
    </row>
    <row r="447" spans="1:9" ht="24">
      <c r="A447" s="13" t="s">
        <v>34</v>
      </c>
      <c r="B447" s="14" t="s">
        <v>4</v>
      </c>
      <c r="C447" s="29" t="s">
        <v>389</v>
      </c>
      <c r="D447" s="30">
        <v>0</v>
      </c>
      <c r="E447" s="30">
        <v>10.1</v>
      </c>
      <c r="F447" s="30">
        <v>0</v>
      </c>
      <c r="G447" s="24">
        <f t="shared" si="27"/>
        <v>0</v>
      </c>
      <c r="H447" s="15"/>
      <c r="I447" s="15"/>
    </row>
    <row r="448" spans="1:9">
      <c r="A448" s="13" t="s">
        <v>36</v>
      </c>
      <c r="B448" s="14" t="s">
        <v>4</v>
      </c>
      <c r="C448" s="29" t="s">
        <v>390</v>
      </c>
      <c r="D448" s="30">
        <v>0</v>
      </c>
      <c r="E448" s="30">
        <v>7</v>
      </c>
      <c r="F448" s="30">
        <v>0</v>
      </c>
      <c r="G448" s="24">
        <f t="shared" si="27"/>
        <v>0</v>
      </c>
      <c r="H448" s="15"/>
      <c r="I448" s="15"/>
    </row>
    <row r="449" spans="1:9">
      <c r="A449" s="13" t="s">
        <v>25</v>
      </c>
      <c r="B449" s="14" t="s">
        <v>4</v>
      </c>
      <c r="C449" s="29" t="s">
        <v>391</v>
      </c>
      <c r="D449" s="30">
        <v>0</v>
      </c>
      <c r="E449" s="30">
        <v>5.8</v>
      </c>
      <c r="F449" s="30">
        <v>5.8</v>
      </c>
      <c r="G449" s="24">
        <f t="shared" si="27"/>
        <v>100</v>
      </c>
      <c r="H449" s="15"/>
      <c r="I449" s="15"/>
    </row>
    <row r="450" spans="1:9">
      <c r="A450" s="13"/>
      <c r="B450" s="14"/>
      <c r="C450" s="29"/>
      <c r="D450" s="23">
        <f>D451</f>
        <v>0</v>
      </c>
      <c r="E450" s="23">
        <f>E451</f>
        <v>113.9</v>
      </c>
      <c r="F450" s="23">
        <f>F451</f>
        <v>113.6</v>
      </c>
      <c r="G450" s="24">
        <f t="shared" si="27"/>
        <v>99.736611062335371</v>
      </c>
      <c r="H450" s="15"/>
      <c r="I450" s="15"/>
    </row>
    <row r="451" spans="1:9">
      <c r="A451" s="13" t="s">
        <v>23</v>
      </c>
      <c r="B451" s="14" t="s">
        <v>4</v>
      </c>
      <c r="C451" s="29" t="s">
        <v>392</v>
      </c>
      <c r="D451" s="30">
        <v>0</v>
      </c>
      <c r="E451" s="30">
        <v>113.9</v>
      </c>
      <c r="F451" s="30">
        <v>113.6</v>
      </c>
      <c r="G451" s="24">
        <f t="shared" si="27"/>
        <v>99.736611062335371</v>
      </c>
      <c r="H451" s="15"/>
      <c r="I451" s="15"/>
    </row>
    <row r="452" spans="1:9" ht="26.25" customHeight="1">
      <c r="A452" s="22" t="s">
        <v>483</v>
      </c>
      <c r="B452" s="14"/>
      <c r="C452" s="29"/>
      <c r="D452" s="23">
        <f>D453+D455+D462+D465+D468+D470+D479</f>
        <v>0</v>
      </c>
      <c r="E452" s="23">
        <f>E453+E455+E462+E465+E468+E470+E479</f>
        <v>3017.2000000000003</v>
      </c>
      <c r="F452" s="23">
        <f>F453+F455+F462+F465+F468+F470+F479</f>
        <v>2476.6</v>
      </c>
      <c r="G452" s="24">
        <f t="shared" si="27"/>
        <v>82.082725705952527</v>
      </c>
      <c r="H452" s="15"/>
      <c r="I452" s="15"/>
    </row>
    <row r="453" spans="1:9" ht="21" customHeight="1">
      <c r="A453" s="22"/>
      <c r="B453" s="14"/>
      <c r="C453" s="29"/>
      <c r="D453" s="23">
        <f>D454</f>
        <v>0</v>
      </c>
      <c r="E453" s="23">
        <f>E454</f>
        <v>11</v>
      </c>
      <c r="F453" s="23">
        <f>F454</f>
        <v>0</v>
      </c>
      <c r="G453" s="24">
        <f t="shared" si="27"/>
        <v>0</v>
      </c>
      <c r="H453" s="15"/>
      <c r="I453" s="15"/>
    </row>
    <row r="454" spans="1:9">
      <c r="A454" s="13" t="s">
        <v>368</v>
      </c>
      <c r="B454" s="14" t="s">
        <v>4</v>
      </c>
      <c r="C454" s="29" t="s">
        <v>393</v>
      </c>
      <c r="D454" s="30">
        <v>0</v>
      </c>
      <c r="E454" s="30">
        <v>11</v>
      </c>
      <c r="F454" s="30">
        <v>0</v>
      </c>
      <c r="G454" s="24">
        <f t="shared" si="27"/>
        <v>0</v>
      </c>
      <c r="H454" s="15"/>
      <c r="I454" s="15"/>
    </row>
    <row r="455" spans="1:9">
      <c r="A455" s="13"/>
      <c r="B455" s="14"/>
      <c r="C455" s="29"/>
      <c r="D455" s="23">
        <f>D456+D457+D458+D459+D460+D461</f>
        <v>0</v>
      </c>
      <c r="E455" s="23">
        <f>E456+E457+E458+E459+E460+E461</f>
        <v>1037.0000000000002</v>
      </c>
      <c r="F455" s="23">
        <f>F456+F457+F458+F459+F460+F461</f>
        <v>977.1</v>
      </c>
      <c r="G455" s="24">
        <f t="shared" si="27"/>
        <v>94.223722275795538</v>
      </c>
      <c r="H455" s="15"/>
      <c r="I455" s="15"/>
    </row>
    <row r="456" spans="1:9">
      <c r="A456" s="13" t="s">
        <v>5</v>
      </c>
      <c r="B456" s="14" t="s">
        <v>4</v>
      </c>
      <c r="C456" s="29" t="s">
        <v>394</v>
      </c>
      <c r="D456" s="30">
        <v>0</v>
      </c>
      <c r="E456" s="30">
        <v>727.2</v>
      </c>
      <c r="F456" s="30">
        <v>724</v>
      </c>
      <c r="G456" s="24">
        <f t="shared" si="27"/>
        <v>99.559955995599552</v>
      </c>
      <c r="H456" s="15"/>
      <c r="I456" s="15"/>
    </row>
    <row r="457" spans="1:9" ht="36">
      <c r="A457" s="13" t="s">
        <v>7</v>
      </c>
      <c r="B457" s="14" t="s">
        <v>4</v>
      </c>
      <c r="C457" s="29" t="s">
        <v>395</v>
      </c>
      <c r="D457" s="30">
        <v>0</v>
      </c>
      <c r="E457" s="30">
        <v>217.2</v>
      </c>
      <c r="F457" s="30">
        <v>217.1</v>
      </c>
      <c r="G457" s="24">
        <f t="shared" si="27"/>
        <v>99.953959484346228</v>
      </c>
      <c r="H457" s="15"/>
      <c r="I457" s="15"/>
    </row>
    <row r="458" spans="1:9" ht="24">
      <c r="A458" s="13" t="s">
        <v>21</v>
      </c>
      <c r="B458" s="14" t="s">
        <v>4</v>
      </c>
      <c r="C458" s="29" t="s">
        <v>396</v>
      </c>
      <c r="D458" s="30">
        <v>0</v>
      </c>
      <c r="E458" s="30">
        <v>5.2</v>
      </c>
      <c r="F458" s="30">
        <v>0</v>
      </c>
      <c r="G458" s="24">
        <f t="shared" si="27"/>
        <v>0</v>
      </c>
      <c r="H458" s="15"/>
      <c r="I458" s="15"/>
    </row>
    <row r="459" spans="1:9">
      <c r="A459" s="13" t="s">
        <v>23</v>
      </c>
      <c r="B459" s="14" t="s">
        <v>4</v>
      </c>
      <c r="C459" s="29" t="s">
        <v>397</v>
      </c>
      <c r="D459" s="30">
        <v>0</v>
      </c>
      <c r="E459" s="30">
        <v>78.5</v>
      </c>
      <c r="F459" s="30">
        <v>36</v>
      </c>
      <c r="G459" s="24">
        <f t="shared" si="27"/>
        <v>45.859872611464972</v>
      </c>
      <c r="H459" s="15"/>
      <c r="I459" s="15"/>
    </row>
    <row r="460" spans="1:9">
      <c r="A460" s="13" t="s">
        <v>28</v>
      </c>
      <c r="B460" s="14" t="s">
        <v>4</v>
      </c>
      <c r="C460" s="29" t="s">
        <v>398</v>
      </c>
      <c r="D460" s="30">
        <v>0</v>
      </c>
      <c r="E460" s="30">
        <v>7.7</v>
      </c>
      <c r="F460" s="30">
        <v>0</v>
      </c>
      <c r="G460" s="24">
        <f t="shared" si="27"/>
        <v>0</v>
      </c>
      <c r="H460" s="15"/>
      <c r="I460" s="15"/>
    </row>
    <row r="461" spans="1:9">
      <c r="A461" s="13" t="s">
        <v>36</v>
      </c>
      <c r="B461" s="14" t="s">
        <v>4</v>
      </c>
      <c r="C461" s="29" t="s">
        <v>399</v>
      </c>
      <c r="D461" s="30">
        <v>0</v>
      </c>
      <c r="E461" s="30">
        <v>1.2</v>
      </c>
      <c r="F461" s="30">
        <v>0</v>
      </c>
      <c r="G461" s="24">
        <f t="shared" si="27"/>
        <v>0</v>
      </c>
      <c r="H461" s="15"/>
      <c r="I461" s="15"/>
    </row>
    <row r="462" spans="1:9">
      <c r="A462" s="13"/>
      <c r="B462" s="14"/>
      <c r="C462" s="29"/>
      <c r="D462" s="23">
        <f>D463+D464</f>
        <v>0</v>
      </c>
      <c r="E462" s="23">
        <f>E463+E464</f>
        <v>44.699999999999996</v>
      </c>
      <c r="F462" s="23">
        <f>F463+F464</f>
        <v>44.699999999999996</v>
      </c>
      <c r="G462" s="24">
        <f t="shared" si="27"/>
        <v>100</v>
      </c>
      <c r="H462" s="15"/>
      <c r="I462" s="15"/>
    </row>
    <row r="463" spans="1:9" ht="24">
      <c r="A463" s="13" t="s">
        <v>43</v>
      </c>
      <c r="B463" s="14" t="s">
        <v>4</v>
      </c>
      <c r="C463" s="29" t="s">
        <v>400</v>
      </c>
      <c r="D463" s="30">
        <v>0</v>
      </c>
      <c r="E463" s="30">
        <v>34.299999999999997</v>
      </c>
      <c r="F463" s="30">
        <v>34.299999999999997</v>
      </c>
      <c r="G463" s="24">
        <f t="shared" si="27"/>
        <v>100</v>
      </c>
      <c r="H463" s="15"/>
      <c r="I463" s="15"/>
    </row>
    <row r="464" spans="1:9" ht="36">
      <c r="A464" s="13" t="s">
        <v>45</v>
      </c>
      <c r="B464" s="14" t="s">
        <v>4</v>
      </c>
      <c r="C464" s="29" t="s">
        <v>401</v>
      </c>
      <c r="D464" s="30">
        <v>0</v>
      </c>
      <c r="E464" s="30">
        <v>10.4</v>
      </c>
      <c r="F464" s="30">
        <v>10.4</v>
      </c>
      <c r="G464" s="24">
        <f t="shared" si="27"/>
        <v>100</v>
      </c>
      <c r="H464" s="15"/>
      <c r="I464" s="15"/>
    </row>
    <row r="465" spans="1:9">
      <c r="A465" s="13"/>
      <c r="B465" s="14"/>
      <c r="C465" s="29"/>
      <c r="D465" s="23">
        <f>D466+D467</f>
        <v>0</v>
      </c>
      <c r="E465" s="23">
        <f>E466+E467</f>
        <v>116.10000000000001</v>
      </c>
      <c r="F465" s="23">
        <f>F466+F467</f>
        <v>13.3</v>
      </c>
      <c r="G465" s="24">
        <f t="shared" si="27"/>
        <v>11.455641688199828</v>
      </c>
      <c r="H465" s="15"/>
      <c r="I465" s="15"/>
    </row>
    <row r="466" spans="1:9">
      <c r="A466" s="13" t="s">
        <v>23</v>
      </c>
      <c r="B466" s="14" t="s">
        <v>4</v>
      </c>
      <c r="C466" s="29" t="s">
        <v>402</v>
      </c>
      <c r="D466" s="30">
        <v>0</v>
      </c>
      <c r="E466" s="30">
        <v>115.9</v>
      </c>
      <c r="F466" s="30">
        <v>13.3</v>
      </c>
      <c r="G466" s="24">
        <f t="shared" si="27"/>
        <v>11.475409836065573</v>
      </c>
      <c r="H466" s="15"/>
      <c r="I466" s="15"/>
    </row>
    <row r="467" spans="1:9">
      <c r="A467" s="13" t="s">
        <v>28</v>
      </c>
      <c r="B467" s="14" t="s">
        <v>4</v>
      </c>
      <c r="C467" s="29" t="s">
        <v>403</v>
      </c>
      <c r="D467" s="30">
        <v>0</v>
      </c>
      <c r="E467" s="30">
        <v>0.2</v>
      </c>
      <c r="F467" s="30">
        <v>0</v>
      </c>
      <c r="G467" s="24">
        <f t="shared" si="27"/>
        <v>0</v>
      </c>
      <c r="H467" s="15"/>
      <c r="I467" s="15"/>
    </row>
    <row r="468" spans="1:9">
      <c r="A468" s="13"/>
      <c r="B468" s="14"/>
      <c r="C468" s="29"/>
      <c r="D468" s="23">
        <f>D469</f>
        <v>0</v>
      </c>
      <c r="E468" s="23">
        <f>E469</f>
        <v>278.5</v>
      </c>
      <c r="F468" s="23">
        <f>F469</f>
        <v>121.1</v>
      </c>
      <c r="G468" s="24">
        <f t="shared" si="27"/>
        <v>43.482944344703768</v>
      </c>
      <c r="H468" s="15"/>
      <c r="I468" s="15"/>
    </row>
    <row r="469" spans="1:9">
      <c r="A469" s="13" t="s">
        <v>23</v>
      </c>
      <c r="B469" s="14" t="s">
        <v>4</v>
      </c>
      <c r="C469" s="29" t="s">
        <v>404</v>
      </c>
      <c r="D469" s="30">
        <v>0</v>
      </c>
      <c r="E469" s="30">
        <v>278.5</v>
      </c>
      <c r="F469" s="30">
        <v>121.1</v>
      </c>
      <c r="G469" s="24">
        <f t="shared" si="27"/>
        <v>43.482944344703768</v>
      </c>
      <c r="H469" s="15"/>
      <c r="I469" s="15"/>
    </row>
    <row r="470" spans="1:9">
      <c r="A470" s="13"/>
      <c r="B470" s="14"/>
      <c r="C470" s="29"/>
      <c r="D470" s="23">
        <f>D471+D472+D473+D474+D475+D476+D477+D478</f>
        <v>0</v>
      </c>
      <c r="E470" s="23">
        <f>E471+E472+E473+E474+E475+E476+E477+E478</f>
        <v>956.9</v>
      </c>
      <c r="F470" s="23">
        <f>F471+F472+F473+F474+F475+F476+F477+F478</f>
        <v>775.4</v>
      </c>
      <c r="G470" s="24">
        <f t="shared" si="27"/>
        <v>81.032500783780961</v>
      </c>
      <c r="H470" s="15"/>
      <c r="I470" s="15"/>
    </row>
    <row r="471" spans="1:9">
      <c r="A471" s="13" t="s">
        <v>5</v>
      </c>
      <c r="B471" s="14" t="s">
        <v>4</v>
      </c>
      <c r="C471" s="29" t="s">
        <v>405</v>
      </c>
      <c r="D471" s="30">
        <v>0</v>
      </c>
      <c r="E471" s="30">
        <v>591.9</v>
      </c>
      <c r="F471" s="30">
        <v>543.79999999999995</v>
      </c>
      <c r="G471" s="24">
        <f t="shared" si="27"/>
        <v>91.873627301909096</v>
      </c>
      <c r="H471" s="15"/>
      <c r="I471" s="15"/>
    </row>
    <row r="472" spans="1:9" ht="36">
      <c r="A472" s="13" t="s">
        <v>7</v>
      </c>
      <c r="B472" s="14" t="s">
        <v>4</v>
      </c>
      <c r="C472" s="29" t="s">
        <v>406</v>
      </c>
      <c r="D472" s="30">
        <v>0</v>
      </c>
      <c r="E472" s="30">
        <v>230.1</v>
      </c>
      <c r="F472" s="30">
        <v>159.1</v>
      </c>
      <c r="G472" s="24">
        <f t="shared" si="27"/>
        <v>69.143850499782701</v>
      </c>
      <c r="H472" s="15"/>
      <c r="I472" s="15"/>
    </row>
    <row r="473" spans="1:9" ht="24">
      <c r="A473" s="13" t="s">
        <v>21</v>
      </c>
      <c r="B473" s="14" t="s">
        <v>4</v>
      </c>
      <c r="C473" s="29" t="s">
        <v>407</v>
      </c>
      <c r="D473" s="30">
        <v>0</v>
      </c>
      <c r="E473" s="30">
        <v>29</v>
      </c>
      <c r="F473" s="30">
        <v>28.6</v>
      </c>
      <c r="G473" s="24">
        <f t="shared" si="27"/>
        <v>98.620689655172427</v>
      </c>
      <c r="H473" s="15"/>
      <c r="I473" s="15"/>
    </row>
    <row r="474" spans="1:9">
      <c r="A474" s="13" t="s">
        <v>23</v>
      </c>
      <c r="B474" s="14" t="s">
        <v>4</v>
      </c>
      <c r="C474" s="29" t="s">
        <v>408</v>
      </c>
      <c r="D474" s="30">
        <v>0</v>
      </c>
      <c r="E474" s="30">
        <v>30.1</v>
      </c>
      <c r="F474" s="30">
        <v>23.1</v>
      </c>
      <c r="G474" s="24">
        <f t="shared" si="27"/>
        <v>76.744186046511629</v>
      </c>
      <c r="H474" s="15"/>
      <c r="I474" s="15"/>
    </row>
    <row r="475" spans="1:9">
      <c r="A475" s="13" t="s">
        <v>28</v>
      </c>
      <c r="B475" s="14" t="s">
        <v>4</v>
      </c>
      <c r="C475" s="29" t="s">
        <v>409</v>
      </c>
      <c r="D475" s="30">
        <v>0</v>
      </c>
      <c r="E475" s="30">
        <v>17.399999999999999</v>
      </c>
      <c r="F475" s="30">
        <v>17.399999999999999</v>
      </c>
      <c r="G475" s="24">
        <f t="shared" si="27"/>
        <v>100</v>
      </c>
      <c r="H475" s="15"/>
      <c r="I475" s="15"/>
    </row>
    <row r="476" spans="1:9" ht="24">
      <c r="A476" s="13" t="s">
        <v>34</v>
      </c>
      <c r="B476" s="14" t="s">
        <v>4</v>
      </c>
      <c r="C476" s="29" t="s">
        <v>410</v>
      </c>
      <c r="D476" s="30">
        <v>0</v>
      </c>
      <c r="E476" s="30">
        <v>53.6</v>
      </c>
      <c r="F476" s="30">
        <v>0</v>
      </c>
      <c r="G476" s="24">
        <f t="shared" si="27"/>
        <v>0</v>
      </c>
      <c r="H476" s="15"/>
      <c r="I476" s="15"/>
    </row>
    <row r="477" spans="1:9">
      <c r="A477" s="13" t="s">
        <v>36</v>
      </c>
      <c r="B477" s="14" t="s">
        <v>4</v>
      </c>
      <c r="C477" s="29" t="s">
        <v>411</v>
      </c>
      <c r="D477" s="30">
        <v>0</v>
      </c>
      <c r="E477" s="30">
        <v>1.3</v>
      </c>
      <c r="F477" s="30">
        <v>0</v>
      </c>
      <c r="G477" s="24">
        <f t="shared" si="27"/>
        <v>0</v>
      </c>
      <c r="H477" s="15"/>
      <c r="I477" s="15"/>
    </row>
    <row r="478" spans="1:9">
      <c r="A478" s="13" t="s">
        <v>25</v>
      </c>
      <c r="B478" s="14" t="s">
        <v>4</v>
      </c>
      <c r="C478" s="29" t="s">
        <v>412</v>
      </c>
      <c r="D478" s="30">
        <v>0</v>
      </c>
      <c r="E478" s="30">
        <v>3.5</v>
      </c>
      <c r="F478" s="30">
        <v>3.4</v>
      </c>
      <c r="G478" s="24">
        <f t="shared" si="27"/>
        <v>97.142857142857139</v>
      </c>
      <c r="H478" s="15"/>
      <c r="I478" s="15"/>
    </row>
    <row r="479" spans="1:9">
      <c r="A479" s="13"/>
      <c r="B479" s="14"/>
      <c r="C479" s="29"/>
      <c r="D479" s="23">
        <f>D480+D481+D482</f>
        <v>0</v>
      </c>
      <c r="E479" s="23">
        <f>E480+E481+E482</f>
        <v>573</v>
      </c>
      <c r="F479" s="23">
        <f>F480+F481+F482</f>
        <v>545</v>
      </c>
      <c r="G479" s="24">
        <f t="shared" si="27"/>
        <v>95.113438045375219</v>
      </c>
      <c r="H479" s="15"/>
      <c r="I479" s="15"/>
    </row>
    <row r="480" spans="1:9" ht="24">
      <c r="A480" s="13" t="s">
        <v>21</v>
      </c>
      <c r="B480" s="14" t="s">
        <v>4</v>
      </c>
      <c r="C480" s="29" t="s">
        <v>413</v>
      </c>
      <c r="D480" s="30">
        <v>0</v>
      </c>
      <c r="E480" s="30">
        <v>5.0999999999999996</v>
      </c>
      <c r="F480" s="30">
        <v>0</v>
      </c>
      <c r="G480" s="24">
        <f t="shared" si="27"/>
        <v>0</v>
      </c>
      <c r="H480" s="15"/>
      <c r="I480" s="15"/>
    </row>
    <row r="481" spans="1:9">
      <c r="A481" s="13" t="s">
        <v>23</v>
      </c>
      <c r="B481" s="14" t="s">
        <v>4</v>
      </c>
      <c r="C481" s="29" t="s">
        <v>414</v>
      </c>
      <c r="D481" s="30">
        <v>0</v>
      </c>
      <c r="E481" s="30">
        <v>215.4</v>
      </c>
      <c r="F481" s="30">
        <v>192.5</v>
      </c>
      <c r="G481" s="24">
        <f t="shared" si="27"/>
        <v>89.368616527390898</v>
      </c>
      <c r="H481" s="15"/>
      <c r="I481" s="15"/>
    </row>
    <row r="482" spans="1:9">
      <c r="A482" s="13" t="s">
        <v>28</v>
      </c>
      <c r="B482" s="14" t="s">
        <v>4</v>
      </c>
      <c r="C482" s="29" t="s">
        <v>415</v>
      </c>
      <c r="D482" s="30">
        <v>0</v>
      </c>
      <c r="E482" s="30">
        <v>352.5</v>
      </c>
      <c r="F482" s="30">
        <v>352.5</v>
      </c>
      <c r="G482" s="24">
        <f t="shared" si="27"/>
        <v>100</v>
      </c>
      <c r="H482" s="15"/>
      <c r="I482" s="15"/>
    </row>
    <row r="483" spans="1:9">
      <c r="A483" s="22" t="s">
        <v>484</v>
      </c>
      <c r="B483" s="14"/>
      <c r="C483" s="29"/>
      <c r="D483" s="23">
        <f>D484+D486+D492+D495+D497+D499+D509</f>
        <v>0</v>
      </c>
      <c r="E483" s="23">
        <f>E484+E486+E492+E495+E497+E499+E509</f>
        <v>2898.5</v>
      </c>
      <c r="F483" s="23">
        <f>F484+F486+F492+F495+F497+F499+F509</f>
        <v>2255.6999999999998</v>
      </c>
      <c r="G483" s="24">
        <f t="shared" si="27"/>
        <v>77.823011902708288</v>
      </c>
      <c r="H483" s="15"/>
      <c r="I483" s="15"/>
    </row>
    <row r="484" spans="1:9">
      <c r="A484" s="22"/>
      <c r="B484" s="14"/>
      <c r="C484" s="29"/>
      <c r="D484" s="23">
        <f>D485</f>
        <v>0</v>
      </c>
      <c r="E484" s="23">
        <f>E485</f>
        <v>20</v>
      </c>
      <c r="F484" s="23">
        <f>F485</f>
        <v>0</v>
      </c>
      <c r="G484" s="24">
        <f t="shared" si="27"/>
        <v>0</v>
      </c>
      <c r="H484" s="15"/>
      <c r="I484" s="15"/>
    </row>
    <row r="485" spans="1:9">
      <c r="A485" s="13" t="s">
        <v>368</v>
      </c>
      <c r="B485" s="14" t="s">
        <v>4</v>
      </c>
      <c r="C485" s="29" t="s">
        <v>416</v>
      </c>
      <c r="D485" s="30">
        <v>0</v>
      </c>
      <c r="E485" s="30">
        <v>20</v>
      </c>
      <c r="F485" s="30">
        <v>0</v>
      </c>
      <c r="G485" s="24">
        <f t="shared" si="27"/>
        <v>0</v>
      </c>
      <c r="H485" s="15"/>
      <c r="I485" s="15"/>
    </row>
    <row r="486" spans="1:9">
      <c r="A486" s="13"/>
      <c r="B486" s="14"/>
      <c r="C486" s="29"/>
      <c r="D486" s="23">
        <f>D487+D488+D489+D490+D491</f>
        <v>0</v>
      </c>
      <c r="E486" s="23">
        <f>E487+E488+E489+E490+E491</f>
        <v>1068.4000000000001</v>
      </c>
      <c r="F486" s="23">
        <f>F487+F488+F489+F490+F491</f>
        <v>1006.7</v>
      </c>
      <c r="G486" s="24">
        <f t="shared" si="27"/>
        <v>94.225009359790334</v>
      </c>
      <c r="H486" s="15"/>
      <c r="I486" s="15"/>
    </row>
    <row r="487" spans="1:9">
      <c r="A487" s="13" t="s">
        <v>5</v>
      </c>
      <c r="B487" s="14" t="s">
        <v>4</v>
      </c>
      <c r="C487" s="29" t="s">
        <v>417</v>
      </c>
      <c r="D487" s="30">
        <v>0</v>
      </c>
      <c r="E487" s="30">
        <v>734.7</v>
      </c>
      <c r="F487" s="30">
        <v>724.3</v>
      </c>
      <c r="G487" s="24">
        <f t="shared" si="27"/>
        <v>98.584456240642425</v>
      </c>
      <c r="H487" s="15"/>
      <c r="I487" s="15"/>
    </row>
    <row r="488" spans="1:9" ht="36">
      <c r="A488" s="13" t="s">
        <v>7</v>
      </c>
      <c r="B488" s="14" t="s">
        <v>4</v>
      </c>
      <c r="C488" s="29" t="s">
        <v>418</v>
      </c>
      <c r="D488" s="30">
        <v>0</v>
      </c>
      <c r="E488" s="30">
        <v>221.9</v>
      </c>
      <c r="F488" s="30">
        <v>218.7</v>
      </c>
      <c r="G488" s="24">
        <f t="shared" si="27"/>
        <v>98.557908968003588</v>
      </c>
      <c r="H488" s="15"/>
      <c r="I488" s="15"/>
    </row>
    <row r="489" spans="1:9" ht="24">
      <c r="A489" s="13" t="s">
        <v>21</v>
      </c>
      <c r="B489" s="14" t="s">
        <v>4</v>
      </c>
      <c r="C489" s="29" t="s">
        <v>419</v>
      </c>
      <c r="D489" s="30">
        <v>0</v>
      </c>
      <c r="E489" s="30">
        <v>16.5</v>
      </c>
      <c r="F489" s="30">
        <v>0</v>
      </c>
      <c r="G489" s="24">
        <f t="shared" si="27"/>
        <v>0</v>
      </c>
      <c r="H489" s="15"/>
      <c r="I489" s="15"/>
    </row>
    <row r="490" spans="1:9">
      <c r="A490" s="13" t="s">
        <v>23</v>
      </c>
      <c r="B490" s="14" t="s">
        <v>4</v>
      </c>
      <c r="C490" s="29" t="s">
        <v>420</v>
      </c>
      <c r="D490" s="30">
        <v>0</v>
      </c>
      <c r="E490" s="30">
        <v>93.8</v>
      </c>
      <c r="F490" s="30">
        <v>63.7</v>
      </c>
      <c r="G490" s="24">
        <f t="shared" si="27"/>
        <v>67.910447761194035</v>
      </c>
      <c r="H490" s="15"/>
      <c r="I490" s="15"/>
    </row>
    <row r="491" spans="1:9">
      <c r="A491" s="13" t="s">
        <v>36</v>
      </c>
      <c r="B491" s="14" t="s">
        <v>4</v>
      </c>
      <c r="C491" s="29" t="s">
        <v>421</v>
      </c>
      <c r="D491" s="30">
        <v>0</v>
      </c>
      <c r="E491" s="30">
        <v>1.5</v>
      </c>
      <c r="F491" s="30">
        <v>0</v>
      </c>
      <c r="G491" s="24">
        <f t="shared" si="27"/>
        <v>0</v>
      </c>
      <c r="H491" s="15"/>
      <c r="I491" s="15"/>
    </row>
    <row r="492" spans="1:9">
      <c r="A492" s="13"/>
      <c r="B492" s="14"/>
      <c r="C492" s="29"/>
      <c r="D492" s="23">
        <f>D493+D494</f>
        <v>0</v>
      </c>
      <c r="E492" s="23">
        <f>E493+E494</f>
        <v>208.6</v>
      </c>
      <c r="F492" s="23">
        <f>F493+F494</f>
        <v>208.6</v>
      </c>
      <c r="G492" s="24">
        <f t="shared" si="27"/>
        <v>100</v>
      </c>
      <c r="H492" s="15"/>
      <c r="I492" s="15"/>
    </row>
    <row r="493" spans="1:9" ht="24">
      <c r="A493" s="13" t="s">
        <v>43</v>
      </c>
      <c r="B493" s="14" t="s">
        <v>4</v>
      </c>
      <c r="C493" s="29" t="s">
        <v>422</v>
      </c>
      <c r="D493" s="30">
        <v>0</v>
      </c>
      <c r="E493" s="30">
        <v>160.19999999999999</v>
      </c>
      <c r="F493" s="30">
        <v>160.19999999999999</v>
      </c>
      <c r="G493" s="24">
        <f t="shared" si="27"/>
        <v>100</v>
      </c>
      <c r="H493" s="15"/>
      <c r="I493" s="15"/>
    </row>
    <row r="494" spans="1:9" ht="36">
      <c r="A494" s="13" t="s">
        <v>45</v>
      </c>
      <c r="B494" s="14" t="s">
        <v>4</v>
      </c>
      <c r="C494" s="29" t="s">
        <v>423</v>
      </c>
      <c r="D494" s="30">
        <v>0</v>
      </c>
      <c r="E494" s="30">
        <v>48.4</v>
      </c>
      <c r="F494" s="30">
        <v>48.4</v>
      </c>
      <c r="G494" s="24">
        <f t="shared" si="27"/>
        <v>100</v>
      </c>
      <c r="H494" s="15"/>
      <c r="I494" s="15"/>
    </row>
    <row r="495" spans="1:9">
      <c r="A495" s="13"/>
      <c r="B495" s="14"/>
      <c r="C495" s="29"/>
      <c r="D495" s="23">
        <f>D496</f>
        <v>0</v>
      </c>
      <c r="E495" s="23">
        <f>E496</f>
        <v>462</v>
      </c>
      <c r="F495" s="23">
        <f>F496</f>
        <v>48.5</v>
      </c>
      <c r="G495" s="24">
        <f t="shared" si="27"/>
        <v>10.497835497835498</v>
      </c>
      <c r="H495" s="15"/>
      <c r="I495" s="15"/>
    </row>
    <row r="496" spans="1:9">
      <c r="A496" s="13" t="s">
        <v>23</v>
      </c>
      <c r="B496" s="14" t="s">
        <v>4</v>
      </c>
      <c r="C496" s="29" t="s">
        <v>424</v>
      </c>
      <c r="D496" s="30">
        <v>0</v>
      </c>
      <c r="E496" s="30">
        <v>462</v>
      </c>
      <c r="F496" s="30">
        <v>48.5</v>
      </c>
      <c r="G496" s="24">
        <f t="shared" si="27"/>
        <v>10.497835497835498</v>
      </c>
      <c r="H496" s="15"/>
      <c r="I496" s="15"/>
    </row>
    <row r="497" spans="1:9">
      <c r="A497" s="13"/>
      <c r="B497" s="14"/>
      <c r="C497" s="29"/>
      <c r="D497" s="23">
        <f>D498</f>
        <v>0</v>
      </c>
      <c r="E497" s="23">
        <f>E498</f>
        <v>127.8</v>
      </c>
      <c r="F497" s="23">
        <f>F498</f>
        <v>110.1</v>
      </c>
      <c r="G497" s="24">
        <f t="shared" si="27"/>
        <v>86.150234741784033</v>
      </c>
      <c r="H497" s="15"/>
      <c r="I497" s="15"/>
    </row>
    <row r="498" spans="1:9">
      <c r="A498" s="13" t="s">
        <v>23</v>
      </c>
      <c r="B498" s="14" t="s">
        <v>4</v>
      </c>
      <c r="C498" s="29" t="s">
        <v>425</v>
      </c>
      <c r="D498" s="30">
        <v>0</v>
      </c>
      <c r="E498" s="30">
        <v>127.8</v>
      </c>
      <c r="F498" s="30">
        <v>110.1</v>
      </c>
      <c r="G498" s="24">
        <f t="shared" si="27"/>
        <v>86.150234741784033</v>
      </c>
      <c r="H498" s="15"/>
      <c r="I498" s="15"/>
    </row>
    <row r="499" spans="1:9">
      <c r="A499" s="13"/>
      <c r="B499" s="14"/>
      <c r="C499" s="29"/>
      <c r="D499" s="23">
        <f>D500+D501+D502+D503+D504+D505+D506+D507+D508</f>
        <v>0</v>
      </c>
      <c r="E499" s="23">
        <f>E500+E501+E502+E503+E504+E505+E506+E507+E508</f>
        <v>910.19999999999993</v>
      </c>
      <c r="F499" s="23">
        <f>F500+F501+F502+F503+F504+F505+F506+F507+F508</f>
        <v>795.80000000000007</v>
      </c>
      <c r="G499" s="24">
        <f t="shared" ref="G499:G560" si="28">F499/E499*100</f>
        <v>87.431333772797203</v>
      </c>
      <c r="H499" s="15"/>
      <c r="I499" s="15"/>
    </row>
    <row r="500" spans="1:9">
      <c r="A500" s="13" t="s">
        <v>5</v>
      </c>
      <c r="B500" s="14" t="s">
        <v>4</v>
      </c>
      <c r="C500" s="29" t="s">
        <v>426</v>
      </c>
      <c r="D500" s="30">
        <v>0</v>
      </c>
      <c r="E500" s="30">
        <v>34.5</v>
      </c>
      <c r="F500" s="30">
        <v>34.5</v>
      </c>
      <c r="G500" s="24">
        <f t="shared" si="28"/>
        <v>100</v>
      </c>
      <c r="H500" s="15"/>
      <c r="I500" s="15"/>
    </row>
    <row r="501" spans="1:9" ht="36">
      <c r="A501" s="13" t="s">
        <v>7</v>
      </c>
      <c r="B501" s="14" t="s">
        <v>4</v>
      </c>
      <c r="C501" s="29" t="s">
        <v>427</v>
      </c>
      <c r="D501" s="30">
        <v>0</v>
      </c>
      <c r="E501" s="30">
        <v>10.4</v>
      </c>
      <c r="F501" s="30">
        <v>10.4</v>
      </c>
      <c r="G501" s="24">
        <f t="shared" si="28"/>
        <v>100</v>
      </c>
      <c r="H501" s="15"/>
      <c r="I501" s="15"/>
    </row>
    <row r="502" spans="1:9">
      <c r="A502" s="13" t="s">
        <v>5</v>
      </c>
      <c r="B502" s="14" t="s">
        <v>4</v>
      </c>
      <c r="C502" s="29" t="s">
        <v>428</v>
      </c>
      <c r="D502" s="30">
        <v>0</v>
      </c>
      <c r="E502" s="30">
        <v>549.6</v>
      </c>
      <c r="F502" s="30">
        <v>549.20000000000005</v>
      </c>
      <c r="G502" s="24">
        <f t="shared" si="28"/>
        <v>99.927219796215439</v>
      </c>
      <c r="H502" s="15"/>
      <c r="I502" s="15"/>
    </row>
    <row r="503" spans="1:9" ht="36">
      <c r="A503" s="13" t="s">
        <v>7</v>
      </c>
      <c r="B503" s="14" t="s">
        <v>4</v>
      </c>
      <c r="C503" s="29" t="s">
        <v>429</v>
      </c>
      <c r="D503" s="30">
        <v>0</v>
      </c>
      <c r="E503" s="30">
        <v>198.2</v>
      </c>
      <c r="F503" s="30">
        <v>164.6</v>
      </c>
      <c r="G503" s="24">
        <f t="shared" si="28"/>
        <v>83.047426841574165</v>
      </c>
      <c r="H503" s="15"/>
      <c r="I503" s="15"/>
    </row>
    <row r="504" spans="1:9" ht="24">
      <c r="A504" s="13" t="s">
        <v>21</v>
      </c>
      <c r="B504" s="14" t="s">
        <v>4</v>
      </c>
      <c r="C504" s="29" t="s">
        <v>430</v>
      </c>
      <c r="D504" s="30">
        <v>0</v>
      </c>
      <c r="E504" s="30">
        <v>24.6</v>
      </c>
      <c r="F504" s="30">
        <v>15.7</v>
      </c>
      <c r="G504" s="24">
        <f t="shared" si="28"/>
        <v>63.821138211382113</v>
      </c>
      <c r="H504" s="15"/>
      <c r="I504" s="15"/>
    </row>
    <row r="505" spans="1:9">
      <c r="A505" s="13" t="s">
        <v>23</v>
      </c>
      <c r="B505" s="14" t="s">
        <v>4</v>
      </c>
      <c r="C505" s="29" t="s">
        <v>431</v>
      </c>
      <c r="D505" s="30">
        <v>0</v>
      </c>
      <c r="E505" s="30">
        <v>88.4</v>
      </c>
      <c r="F505" s="30">
        <v>17.2</v>
      </c>
      <c r="G505" s="24">
        <f t="shared" si="28"/>
        <v>19.457013574660632</v>
      </c>
      <c r="H505" s="15"/>
      <c r="I505" s="15"/>
    </row>
    <row r="506" spans="1:9" ht="24">
      <c r="A506" s="13" t="s">
        <v>34</v>
      </c>
      <c r="B506" s="14" t="s">
        <v>4</v>
      </c>
      <c r="C506" s="29" t="s">
        <v>432</v>
      </c>
      <c r="D506" s="30">
        <v>0</v>
      </c>
      <c r="E506" s="30">
        <v>0.3</v>
      </c>
      <c r="F506" s="30">
        <v>0</v>
      </c>
      <c r="G506" s="24">
        <f t="shared" si="28"/>
        <v>0</v>
      </c>
      <c r="H506" s="15"/>
      <c r="I506" s="15"/>
    </row>
    <row r="507" spans="1:9">
      <c r="A507" s="13" t="s">
        <v>36</v>
      </c>
      <c r="B507" s="14" t="s">
        <v>4</v>
      </c>
      <c r="C507" s="29" t="s">
        <v>433</v>
      </c>
      <c r="D507" s="30">
        <v>0</v>
      </c>
      <c r="E507" s="30">
        <v>0.8</v>
      </c>
      <c r="F507" s="30">
        <v>0.8</v>
      </c>
      <c r="G507" s="24">
        <f t="shared" si="28"/>
        <v>100</v>
      </c>
      <c r="H507" s="15"/>
      <c r="I507" s="15"/>
    </row>
    <row r="508" spans="1:9">
      <c r="A508" s="13" t="s">
        <v>25</v>
      </c>
      <c r="B508" s="14" t="s">
        <v>4</v>
      </c>
      <c r="C508" s="29" t="s">
        <v>434</v>
      </c>
      <c r="D508" s="30">
        <v>0</v>
      </c>
      <c r="E508" s="30">
        <v>3.4</v>
      </c>
      <c r="F508" s="30">
        <v>3.4</v>
      </c>
      <c r="G508" s="24">
        <f t="shared" si="28"/>
        <v>100</v>
      </c>
      <c r="H508" s="15"/>
      <c r="I508" s="15"/>
    </row>
    <row r="509" spans="1:9">
      <c r="A509" s="13"/>
      <c r="B509" s="14"/>
      <c r="C509" s="29"/>
      <c r="D509" s="23">
        <f>D510</f>
        <v>0</v>
      </c>
      <c r="E509" s="23">
        <f>E510</f>
        <v>101.5</v>
      </c>
      <c r="F509" s="23">
        <f>F510</f>
        <v>86</v>
      </c>
      <c r="G509" s="24">
        <f t="shared" si="28"/>
        <v>84.729064039408868</v>
      </c>
      <c r="H509" s="15"/>
      <c r="I509" s="15"/>
    </row>
    <row r="510" spans="1:9">
      <c r="A510" s="13" t="s">
        <v>23</v>
      </c>
      <c r="B510" s="14" t="s">
        <v>4</v>
      </c>
      <c r="C510" s="29" t="s">
        <v>435</v>
      </c>
      <c r="D510" s="30">
        <v>0</v>
      </c>
      <c r="E510" s="30">
        <v>101.5</v>
      </c>
      <c r="F510" s="30">
        <v>86</v>
      </c>
      <c r="G510" s="24">
        <f t="shared" si="28"/>
        <v>84.729064039408868</v>
      </c>
      <c r="H510" s="15"/>
      <c r="I510" s="15"/>
    </row>
    <row r="511" spans="1:9">
      <c r="A511" s="22" t="s">
        <v>485</v>
      </c>
      <c r="B511" s="14"/>
      <c r="C511" s="29"/>
      <c r="D511" s="23">
        <f>D512+D525+D527+D529+D531</f>
        <v>0</v>
      </c>
      <c r="E511" s="23">
        <f>E512+E525+E527+E529+E531</f>
        <v>7401.1</v>
      </c>
      <c r="F511" s="23">
        <f>F512+F525+F527+F529+F531</f>
        <v>7021</v>
      </c>
      <c r="G511" s="24">
        <f t="shared" si="28"/>
        <v>94.864276931807439</v>
      </c>
      <c r="H511" s="15"/>
      <c r="I511" s="15"/>
    </row>
    <row r="512" spans="1:9">
      <c r="A512" s="22"/>
      <c r="B512" s="14"/>
      <c r="C512" s="29"/>
      <c r="D512" s="23">
        <f>D513+D514+D515+D516+D517+D518+D519+D520+D521+D522+D523+D524</f>
        <v>0</v>
      </c>
      <c r="E512" s="23">
        <f>E513+E514+E515+E516+E517+E518+E519+E520+E521+E522+E523+E524</f>
        <v>4968.5</v>
      </c>
      <c r="F512" s="23">
        <f>F513+F514+F515+F516+F517+F518+F519+F520+F521+F522+F523+F524</f>
        <v>4913.8</v>
      </c>
      <c r="G512" s="24">
        <f t="shared" si="28"/>
        <v>98.899064103854286</v>
      </c>
      <c r="H512" s="15"/>
      <c r="I512" s="15"/>
    </row>
    <row r="513" spans="1:9">
      <c r="A513" s="13" t="s">
        <v>23</v>
      </c>
      <c r="B513" s="14" t="s">
        <v>4</v>
      </c>
      <c r="C513" s="29" t="s">
        <v>436</v>
      </c>
      <c r="D513" s="30">
        <v>0</v>
      </c>
      <c r="E513" s="30">
        <v>0.3</v>
      </c>
      <c r="F513" s="30">
        <v>0.3</v>
      </c>
      <c r="G513" s="24">
        <f t="shared" si="28"/>
        <v>100</v>
      </c>
      <c r="H513" s="15"/>
      <c r="I513" s="15"/>
    </row>
    <row r="514" spans="1:9" ht="24">
      <c r="A514" s="13" t="s">
        <v>43</v>
      </c>
      <c r="B514" s="14" t="s">
        <v>4</v>
      </c>
      <c r="C514" s="29" t="s">
        <v>437</v>
      </c>
      <c r="D514" s="30">
        <v>0</v>
      </c>
      <c r="E514" s="30">
        <v>1181.4000000000001</v>
      </c>
      <c r="F514" s="30">
        <v>1142.7</v>
      </c>
      <c r="G514" s="24">
        <f t="shared" si="28"/>
        <v>96.724225495175205</v>
      </c>
      <c r="H514" s="15"/>
      <c r="I514" s="15"/>
    </row>
    <row r="515" spans="1:9" ht="36">
      <c r="A515" s="13" t="s">
        <v>45</v>
      </c>
      <c r="B515" s="14" t="s">
        <v>4</v>
      </c>
      <c r="C515" s="29" t="s">
        <v>438</v>
      </c>
      <c r="D515" s="30">
        <v>0</v>
      </c>
      <c r="E515" s="30">
        <v>356.3</v>
      </c>
      <c r="F515" s="30">
        <v>344.6</v>
      </c>
      <c r="G515" s="24">
        <f t="shared" si="28"/>
        <v>96.716250350827963</v>
      </c>
      <c r="H515" s="15"/>
      <c r="I515" s="15"/>
    </row>
    <row r="516" spans="1:9" ht="24">
      <c r="A516" s="13" t="s">
        <v>21</v>
      </c>
      <c r="B516" s="14" t="s">
        <v>4</v>
      </c>
      <c r="C516" s="29" t="s">
        <v>439</v>
      </c>
      <c r="D516" s="30">
        <v>0</v>
      </c>
      <c r="E516" s="30">
        <v>177.9</v>
      </c>
      <c r="F516" s="30">
        <v>177.9</v>
      </c>
      <c r="G516" s="24">
        <f t="shared" si="28"/>
        <v>100</v>
      </c>
      <c r="H516" s="15"/>
      <c r="I516" s="15"/>
    </row>
    <row r="517" spans="1:9">
      <c r="A517" s="13" t="s">
        <v>23</v>
      </c>
      <c r="B517" s="14" t="s">
        <v>4</v>
      </c>
      <c r="C517" s="29" t="s">
        <v>440</v>
      </c>
      <c r="D517" s="30">
        <v>0</v>
      </c>
      <c r="E517" s="30">
        <v>256.8</v>
      </c>
      <c r="F517" s="30">
        <v>256.7</v>
      </c>
      <c r="G517" s="24">
        <f t="shared" si="28"/>
        <v>99.961059190031136</v>
      </c>
      <c r="H517" s="15"/>
      <c r="I517" s="15"/>
    </row>
    <row r="518" spans="1:9">
      <c r="A518" s="13" t="s">
        <v>25</v>
      </c>
      <c r="B518" s="14" t="s">
        <v>4</v>
      </c>
      <c r="C518" s="29" t="s">
        <v>441</v>
      </c>
      <c r="D518" s="30">
        <v>0</v>
      </c>
      <c r="E518" s="30">
        <v>2.5</v>
      </c>
      <c r="F518" s="30">
        <v>2.5</v>
      </c>
      <c r="G518" s="24">
        <f t="shared" si="28"/>
        <v>100</v>
      </c>
      <c r="H518" s="15"/>
      <c r="I518" s="15"/>
    </row>
    <row r="519" spans="1:9">
      <c r="A519" s="13" t="s">
        <v>28</v>
      </c>
      <c r="B519" s="14" t="s">
        <v>4</v>
      </c>
      <c r="C519" s="29" t="s">
        <v>442</v>
      </c>
      <c r="D519" s="30">
        <v>0</v>
      </c>
      <c r="E519" s="30">
        <v>48.5</v>
      </c>
      <c r="F519" s="30">
        <v>45.8</v>
      </c>
      <c r="G519" s="24">
        <f t="shared" si="28"/>
        <v>94.432989690721641</v>
      </c>
      <c r="H519" s="15"/>
      <c r="I519" s="15"/>
    </row>
    <row r="520" spans="1:9" ht="24">
      <c r="A520" s="13" t="s">
        <v>43</v>
      </c>
      <c r="B520" s="14" t="s">
        <v>4</v>
      </c>
      <c r="C520" s="29" t="s">
        <v>443</v>
      </c>
      <c r="D520" s="30">
        <v>0</v>
      </c>
      <c r="E520" s="30">
        <v>2120</v>
      </c>
      <c r="F520" s="30">
        <v>2119</v>
      </c>
      <c r="G520" s="24">
        <f t="shared" si="28"/>
        <v>99.952830188679243</v>
      </c>
      <c r="H520" s="15"/>
      <c r="I520" s="15"/>
    </row>
    <row r="521" spans="1:9" ht="36">
      <c r="A521" s="13" t="s">
        <v>45</v>
      </c>
      <c r="B521" s="14" t="s">
        <v>4</v>
      </c>
      <c r="C521" s="29" t="s">
        <v>444</v>
      </c>
      <c r="D521" s="30">
        <v>0</v>
      </c>
      <c r="E521" s="30">
        <v>626</v>
      </c>
      <c r="F521" s="30">
        <v>625.5</v>
      </c>
      <c r="G521" s="24">
        <f t="shared" si="28"/>
        <v>99.920127795527165</v>
      </c>
      <c r="H521" s="15"/>
      <c r="I521" s="15"/>
    </row>
    <row r="522" spans="1:9" ht="24">
      <c r="A522" s="13" t="s">
        <v>21</v>
      </c>
      <c r="B522" s="14" t="s">
        <v>4</v>
      </c>
      <c r="C522" s="29" t="s">
        <v>445</v>
      </c>
      <c r="D522" s="30">
        <v>0</v>
      </c>
      <c r="E522" s="30">
        <v>111.6</v>
      </c>
      <c r="F522" s="30">
        <v>111.6</v>
      </c>
      <c r="G522" s="24">
        <f t="shared" si="28"/>
        <v>100</v>
      </c>
      <c r="H522" s="15"/>
      <c r="I522" s="15"/>
    </row>
    <row r="523" spans="1:9">
      <c r="A523" s="13" t="s">
        <v>23</v>
      </c>
      <c r="B523" s="14" t="s">
        <v>4</v>
      </c>
      <c r="C523" s="29" t="s">
        <v>446</v>
      </c>
      <c r="D523" s="30">
        <v>0</v>
      </c>
      <c r="E523" s="30">
        <v>82</v>
      </c>
      <c r="F523" s="30">
        <v>82</v>
      </c>
      <c r="G523" s="24">
        <f t="shared" si="28"/>
        <v>100</v>
      </c>
      <c r="H523" s="15"/>
      <c r="I523" s="15"/>
    </row>
    <row r="524" spans="1:9">
      <c r="A524" s="13" t="s">
        <v>25</v>
      </c>
      <c r="B524" s="14" t="s">
        <v>4</v>
      </c>
      <c r="C524" s="29" t="s">
        <v>447</v>
      </c>
      <c r="D524" s="30">
        <v>0</v>
      </c>
      <c r="E524" s="30">
        <v>5.2</v>
      </c>
      <c r="F524" s="30">
        <v>5.2</v>
      </c>
      <c r="G524" s="24">
        <f t="shared" si="28"/>
        <v>100</v>
      </c>
      <c r="H524" s="15"/>
      <c r="I524" s="15"/>
    </row>
    <row r="525" spans="1:9">
      <c r="A525" s="13"/>
      <c r="B525" s="14"/>
      <c r="C525" s="29"/>
      <c r="D525" s="23">
        <f>D526</f>
        <v>0</v>
      </c>
      <c r="E525" s="23">
        <f>E526</f>
        <v>325.39999999999998</v>
      </c>
      <c r="F525" s="23">
        <f>F526</f>
        <v>0</v>
      </c>
      <c r="G525" s="24">
        <f t="shared" si="28"/>
        <v>0</v>
      </c>
      <c r="H525" s="15"/>
      <c r="I525" s="15"/>
    </row>
    <row r="526" spans="1:9">
      <c r="A526" s="13" t="s">
        <v>368</v>
      </c>
      <c r="B526" s="14" t="s">
        <v>4</v>
      </c>
      <c r="C526" s="29" t="s">
        <v>448</v>
      </c>
      <c r="D526" s="30">
        <v>0</v>
      </c>
      <c r="E526" s="30">
        <v>325.39999999999998</v>
      </c>
      <c r="F526" s="30">
        <v>0</v>
      </c>
      <c r="G526" s="24">
        <f t="shared" si="28"/>
        <v>0</v>
      </c>
      <c r="H526" s="15"/>
      <c r="I526" s="15"/>
    </row>
    <row r="527" spans="1:9">
      <c r="A527" s="13"/>
      <c r="B527" s="14"/>
      <c r="C527" s="29"/>
      <c r="D527" s="23">
        <f>D528</f>
        <v>0</v>
      </c>
      <c r="E527" s="23">
        <f>E528</f>
        <v>1749.6</v>
      </c>
      <c r="F527" s="23">
        <f>F528</f>
        <v>1749.6</v>
      </c>
      <c r="G527" s="24">
        <f t="shared" si="28"/>
        <v>100</v>
      </c>
      <c r="H527" s="15"/>
      <c r="I527" s="15"/>
    </row>
    <row r="528" spans="1:9">
      <c r="A528" s="13" t="s">
        <v>449</v>
      </c>
      <c r="B528" s="14" t="s">
        <v>4</v>
      </c>
      <c r="C528" s="29" t="s">
        <v>450</v>
      </c>
      <c r="D528" s="30">
        <v>0</v>
      </c>
      <c r="E528" s="30">
        <v>1749.6</v>
      </c>
      <c r="F528" s="30">
        <v>1749.6</v>
      </c>
      <c r="G528" s="24">
        <f t="shared" si="28"/>
        <v>100</v>
      </c>
      <c r="H528" s="15"/>
      <c r="I528" s="15"/>
    </row>
    <row r="529" spans="1:9">
      <c r="A529" s="13"/>
      <c r="B529" s="14"/>
      <c r="C529" s="29"/>
      <c r="D529" s="23">
        <f>D530</f>
        <v>0</v>
      </c>
      <c r="E529" s="23">
        <f>E530</f>
        <v>86</v>
      </c>
      <c r="F529" s="23">
        <f>F530</f>
        <v>86</v>
      </c>
      <c r="G529" s="24">
        <f t="shared" si="28"/>
        <v>100</v>
      </c>
      <c r="H529" s="15"/>
      <c r="I529" s="15"/>
    </row>
    <row r="530" spans="1:9">
      <c r="A530" s="13" t="s">
        <v>451</v>
      </c>
      <c r="B530" s="14" t="s">
        <v>4</v>
      </c>
      <c r="C530" s="29" t="s">
        <v>452</v>
      </c>
      <c r="D530" s="30">
        <v>0</v>
      </c>
      <c r="E530" s="30">
        <v>86</v>
      </c>
      <c r="F530" s="30">
        <v>86</v>
      </c>
      <c r="G530" s="24">
        <f t="shared" si="28"/>
        <v>100</v>
      </c>
      <c r="H530" s="15"/>
      <c r="I530" s="15"/>
    </row>
    <row r="531" spans="1:9">
      <c r="A531" s="13"/>
      <c r="B531" s="14"/>
      <c r="C531" s="29"/>
      <c r="D531" s="23">
        <f>D532</f>
        <v>0</v>
      </c>
      <c r="E531" s="23">
        <f>E532</f>
        <v>271.60000000000002</v>
      </c>
      <c r="F531" s="23">
        <f>F532</f>
        <v>271.60000000000002</v>
      </c>
      <c r="G531" s="24">
        <f t="shared" si="28"/>
        <v>100</v>
      </c>
      <c r="H531" s="15"/>
      <c r="I531" s="15"/>
    </row>
    <row r="532" spans="1:9">
      <c r="A532" s="13" t="s">
        <v>453</v>
      </c>
      <c r="B532" s="14" t="s">
        <v>4</v>
      </c>
      <c r="C532" s="29" t="s">
        <v>454</v>
      </c>
      <c r="D532" s="30">
        <v>0</v>
      </c>
      <c r="E532" s="30">
        <v>271.60000000000002</v>
      </c>
      <c r="F532" s="30">
        <v>271.60000000000002</v>
      </c>
      <c r="G532" s="24">
        <f t="shared" si="28"/>
        <v>100</v>
      </c>
      <c r="H532" s="15"/>
      <c r="I532" s="15"/>
    </row>
    <row r="533" spans="1:9" ht="30">
      <c r="A533" s="22" t="s">
        <v>478</v>
      </c>
      <c r="B533" s="14"/>
      <c r="C533" s="29"/>
      <c r="D533" s="23">
        <f>D534+D548+D550+D552+D554+D556+D558+D546</f>
        <v>28488.7</v>
      </c>
      <c r="E533" s="23">
        <f>E534+E548+E550+E552+E554+E556+E558</f>
        <v>25395.200000000001</v>
      </c>
      <c r="F533" s="23">
        <f>F534+F548+F550+F552+F554+F556+F558</f>
        <v>25395.200000000001</v>
      </c>
      <c r="G533" s="24">
        <f t="shared" si="28"/>
        <v>100</v>
      </c>
      <c r="H533" s="15"/>
      <c r="I533" s="15"/>
    </row>
    <row r="534" spans="1:9">
      <c r="A534" s="22"/>
      <c r="B534" s="14"/>
      <c r="C534" s="29"/>
      <c r="D534" s="23">
        <f>D535+D536+D537+D538+D539+D540+D541+D542+D543+D544+D545</f>
        <v>7680</v>
      </c>
      <c r="E534" s="23">
        <f>E535+E536+E537+E538+E539+E540+E541+E542+E543+E544+E545</f>
        <v>6587.8</v>
      </c>
      <c r="F534" s="23">
        <f>F535+F536+F537+F538+F539+F540+F541+F542+F543+F544+F545</f>
        <v>6587.8</v>
      </c>
      <c r="G534" s="24">
        <f t="shared" si="28"/>
        <v>100</v>
      </c>
      <c r="H534" s="15"/>
      <c r="I534" s="15"/>
    </row>
    <row r="535" spans="1:9" ht="24">
      <c r="A535" s="13" t="s">
        <v>43</v>
      </c>
      <c r="B535" s="14" t="s">
        <v>4</v>
      </c>
      <c r="C535" s="29" t="s">
        <v>455</v>
      </c>
      <c r="D535" s="30">
        <v>0</v>
      </c>
      <c r="E535" s="30">
        <v>143.80000000000001</v>
      </c>
      <c r="F535" s="30">
        <v>143.80000000000001</v>
      </c>
      <c r="G535" s="24">
        <f t="shared" si="28"/>
        <v>100</v>
      </c>
      <c r="H535" s="15"/>
      <c r="I535" s="15"/>
    </row>
    <row r="536" spans="1:9" ht="36">
      <c r="A536" s="13" t="s">
        <v>45</v>
      </c>
      <c r="B536" s="14" t="s">
        <v>4</v>
      </c>
      <c r="C536" s="29" t="s">
        <v>456</v>
      </c>
      <c r="D536" s="30">
        <v>0</v>
      </c>
      <c r="E536" s="30">
        <v>43.4</v>
      </c>
      <c r="F536" s="30">
        <v>43.4</v>
      </c>
      <c r="G536" s="24">
        <f t="shared" si="28"/>
        <v>100</v>
      </c>
      <c r="H536" s="15"/>
      <c r="I536" s="15"/>
    </row>
    <row r="537" spans="1:9" ht="24">
      <c r="A537" s="13" t="s">
        <v>43</v>
      </c>
      <c r="B537" s="14" t="s">
        <v>4</v>
      </c>
      <c r="C537" s="29" t="s">
        <v>457</v>
      </c>
      <c r="D537" s="30">
        <v>2520</v>
      </c>
      <c r="E537" s="30">
        <v>1757.9</v>
      </c>
      <c r="F537" s="30">
        <v>1757.9</v>
      </c>
      <c r="G537" s="24">
        <f t="shared" si="28"/>
        <v>100</v>
      </c>
      <c r="H537" s="15"/>
      <c r="I537" s="15"/>
    </row>
    <row r="538" spans="1:9" ht="36">
      <c r="A538" s="13" t="s">
        <v>45</v>
      </c>
      <c r="B538" s="14" t="s">
        <v>4</v>
      </c>
      <c r="C538" s="29" t="s">
        <v>458</v>
      </c>
      <c r="D538" s="30">
        <v>761</v>
      </c>
      <c r="E538" s="30">
        <v>520.20000000000005</v>
      </c>
      <c r="F538" s="30">
        <v>520.20000000000005</v>
      </c>
      <c r="G538" s="24">
        <f t="shared" si="28"/>
        <v>100</v>
      </c>
      <c r="H538" s="15"/>
      <c r="I538" s="15"/>
    </row>
    <row r="539" spans="1:9" ht="24">
      <c r="A539" s="13" t="s">
        <v>21</v>
      </c>
      <c r="B539" s="14" t="s">
        <v>4</v>
      </c>
      <c r="C539" s="29" t="s">
        <v>459</v>
      </c>
      <c r="D539" s="30">
        <v>176</v>
      </c>
      <c r="E539" s="30">
        <v>354</v>
      </c>
      <c r="F539" s="30">
        <v>354</v>
      </c>
      <c r="G539" s="24">
        <f t="shared" si="28"/>
        <v>100</v>
      </c>
      <c r="H539" s="15"/>
      <c r="I539" s="15"/>
    </row>
    <row r="540" spans="1:9">
      <c r="A540" s="13" t="s">
        <v>23</v>
      </c>
      <c r="B540" s="14" t="s">
        <v>4</v>
      </c>
      <c r="C540" s="29" t="s">
        <v>460</v>
      </c>
      <c r="D540" s="30">
        <v>200</v>
      </c>
      <c r="E540" s="30">
        <v>229.3</v>
      </c>
      <c r="F540" s="30">
        <v>229.3</v>
      </c>
      <c r="G540" s="24">
        <f t="shared" si="28"/>
        <v>100</v>
      </c>
      <c r="H540" s="15"/>
      <c r="I540" s="15"/>
    </row>
    <row r="541" spans="1:9" ht="15" hidden="1" customHeight="1">
      <c r="A541" s="13" t="s">
        <v>25</v>
      </c>
      <c r="B541" s="14" t="s">
        <v>4</v>
      </c>
      <c r="C541" s="29" t="s">
        <v>461</v>
      </c>
      <c r="D541" s="30"/>
      <c r="E541" s="30">
        <v>0</v>
      </c>
      <c r="F541" s="30">
        <v>0</v>
      </c>
      <c r="G541" s="24" t="e">
        <f t="shared" si="28"/>
        <v>#DIV/0!</v>
      </c>
      <c r="H541" s="15"/>
      <c r="I541" s="15"/>
    </row>
    <row r="542" spans="1:9">
      <c r="A542" s="13" t="s">
        <v>28</v>
      </c>
      <c r="B542" s="14" t="s">
        <v>4</v>
      </c>
      <c r="C542" s="29" t="s">
        <v>462</v>
      </c>
      <c r="D542" s="30">
        <v>132</v>
      </c>
      <c r="E542" s="30">
        <v>47.2</v>
      </c>
      <c r="F542" s="30">
        <v>47.2</v>
      </c>
      <c r="G542" s="24">
        <f t="shared" si="28"/>
        <v>100</v>
      </c>
      <c r="H542" s="15"/>
      <c r="I542" s="15"/>
    </row>
    <row r="543" spans="1:9" ht="24">
      <c r="A543" s="13" t="s">
        <v>43</v>
      </c>
      <c r="B543" s="14" t="s">
        <v>4</v>
      </c>
      <c r="C543" s="29" t="s">
        <v>463</v>
      </c>
      <c r="D543" s="30">
        <v>2915</v>
      </c>
      <c r="E543" s="30">
        <v>2671.3</v>
      </c>
      <c r="F543" s="30">
        <v>2671.3</v>
      </c>
      <c r="G543" s="24">
        <f t="shared" si="28"/>
        <v>100</v>
      </c>
      <c r="H543" s="15"/>
      <c r="I543" s="15"/>
    </row>
    <row r="544" spans="1:9" ht="36">
      <c r="A544" s="13" t="s">
        <v>45</v>
      </c>
      <c r="B544" s="14" t="s">
        <v>4</v>
      </c>
      <c r="C544" s="29" t="s">
        <v>464</v>
      </c>
      <c r="D544" s="30">
        <v>877</v>
      </c>
      <c r="E544" s="30">
        <v>780</v>
      </c>
      <c r="F544" s="30">
        <v>780</v>
      </c>
      <c r="G544" s="24">
        <f t="shared" si="28"/>
        <v>100</v>
      </c>
      <c r="H544" s="15"/>
      <c r="I544" s="15"/>
    </row>
    <row r="545" spans="1:9" ht="24">
      <c r="A545" s="13" t="s">
        <v>21</v>
      </c>
      <c r="B545" s="14" t="s">
        <v>4</v>
      </c>
      <c r="C545" s="29" t="s">
        <v>465</v>
      </c>
      <c r="D545" s="30">
        <v>99</v>
      </c>
      <c r="E545" s="30">
        <v>40.700000000000003</v>
      </c>
      <c r="F545" s="30">
        <v>40.700000000000003</v>
      </c>
      <c r="G545" s="24">
        <f t="shared" si="28"/>
        <v>100</v>
      </c>
      <c r="H545" s="15"/>
      <c r="I545" s="15"/>
    </row>
    <row r="546" spans="1:9">
      <c r="A546" s="13"/>
      <c r="B546" s="14">
        <v>200</v>
      </c>
      <c r="C546" s="29"/>
      <c r="D546" s="23">
        <f>D547</f>
        <v>200</v>
      </c>
      <c r="E546" s="23">
        <f t="shared" ref="E546:G546" si="29">E547</f>
        <v>0</v>
      </c>
      <c r="F546" s="23">
        <f t="shared" si="29"/>
        <v>0</v>
      </c>
      <c r="G546" s="24" t="e">
        <f t="shared" si="28"/>
        <v>#DIV/0!</v>
      </c>
      <c r="H546" s="15"/>
      <c r="I546" s="15"/>
    </row>
    <row r="547" spans="1:9">
      <c r="A547" s="13"/>
      <c r="B547" s="14">
        <v>200</v>
      </c>
      <c r="C547" s="40" t="s">
        <v>505</v>
      </c>
      <c r="D547" s="30">
        <v>200</v>
      </c>
      <c r="E547" s="30">
        <v>0</v>
      </c>
      <c r="F547" s="30">
        <v>0</v>
      </c>
      <c r="G547" s="24" t="e">
        <f t="shared" si="28"/>
        <v>#DIV/0!</v>
      </c>
      <c r="H547" s="15"/>
      <c r="I547" s="15"/>
    </row>
    <row r="548" spans="1:9">
      <c r="A548" s="13"/>
      <c r="B548" s="14"/>
      <c r="C548" s="29"/>
      <c r="D548" s="23">
        <f>D549</f>
        <v>0.1</v>
      </c>
      <c r="E548" s="23">
        <f>E549</f>
        <v>0.1</v>
      </c>
      <c r="F548" s="23">
        <f>F549</f>
        <v>0.1</v>
      </c>
      <c r="G548" s="24">
        <f t="shared" si="28"/>
        <v>100</v>
      </c>
      <c r="H548" s="15"/>
      <c r="I548" s="15"/>
    </row>
    <row r="549" spans="1:9">
      <c r="A549" s="13" t="s">
        <v>466</v>
      </c>
      <c r="B549" s="14" t="s">
        <v>4</v>
      </c>
      <c r="C549" s="29" t="s">
        <v>467</v>
      </c>
      <c r="D549" s="30">
        <v>0.1</v>
      </c>
      <c r="E549" s="30">
        <v>0.1</v>
      </c>
      <c r="F549" s="30">
        <v>0.1</v>
      </c>
      <c r="G549" s="24">
        <f t="shared" si="28"/>
        <v>100</v>
      </c>
      <c r="H549" s="15"/>
      <c r="I549" s="15"/>
    </row>
    <row r="550" spans="1:9">
      <c r="A550" s="13"/>
      <c r="B550" s="14"/>
      <c r="C550" s="29"/>
      <c r="D550" s="23">
        <f>D551</f>
        <v>1023.6</v>
      </c>
      <c r="E550" s="23">
        <f>E551</f>
        <v>598.9</v>
      </c>
      <c r="F550" s="23">
        <f>F551</f>
        <v>598.9</v>
      </c>
      <c r="G550" s="24">
        <f t="shared" si="28"/>
        <v>100</v>
      </c>
      <c r="H550" s="15"/>
      <c r="I550" s="15"/>
    </row>
    <row r="551" spans="1:9">
      <c r="A551" s="13" t="s">
        <v>466</v>
      </c>
      <c r="B551" s="14" t="s">
        <v>4</v>
      </c>
      <c r="C551" s="29" t="s">
        <v>468</v>
      </c>
      <c r="D551" s="30">
        <v>1023.6</v>
      </c>
      <c r="E551" s="30">
        <v>598.9</v>
      </c>
      <c r="F551" s="30">
        <v>598.9</v>
      </c>
      <c r="G551" s="24">
        <f t="shared" si="28"/>
        <v>100</v>
      </c>
      <c r="H551" s="15"/>
      <c r="I551" s="15"/>
    </row>
    <row r="552" spans="1:9">
      <c r="A552" s="13"/>
      <c r="B552" s="14"/>
      <c r="C552" s="29"/>
      <c r="D552" s="23">
        <f>D553</f>
        <v>0</v>
      </c>
      <c r="E552" s="23">
        <f>E553</f>
        <v>312</v>
      </c>
      <c r="F552" s="23">
        <f>F553</f>
        <v>312</v>
      </c>
      <c r="G552" s="24">
        <f t="shared" si="28"/>
        <v>100</v>
      </c>
      <c r="H552" s="15"/>
      <c r="I552" s="15"/>
    </row>
    <row r="553" spans="1:9">
      <c r="A553" s="13" t="s">
        <v>469</v>
      </c>
      <c r="B553" s="14" t="s">
        <v>4</v>
      </c>
      <c r="C553" s="29" t="s">
        <v>470</v>
      </c>
      <c r="D553" s="30">
        <v>0</v>
      </c>
      <c r="E553" s="30">
        <v>312</v>
      </c>
      <c r="F553" s="30">
        <v>312</v>
      </c>
      <c r="G553" s="24">
        <f t="shared" si="28"/>
        <v>100</v>
      </c>
      <c r="H553" s="15"/>
      <c r="I553" s="15"/>
    </row>
    <row r="554" spans="1:9">
      <c r="A554" s="13"/>
      <c r="B554" s="14"/>
      <c r="C554" s="29"/>
      <c r="D554" s="23">
        <f>D555</f>
        <v>2830</v>
      </c>
      <c r="E554" s="23">
        <f>E555</f>
        <v>4886.7</v>
      </c>
      <c r="F554" s="23">
        <f>F555</f>
        <v>4886.7</v>
      </c>
      <c r="G554" s="24">
        <f t="shared" si="28"/>
        <v>100</v>
      </c>
      <c r="H554" s="15"/>
      <c r="I554" s="15"/>
    </row>
    <row r="555" spans="1:9">
      <c r="A555" s="13" t="s">
        <v>449</v>
      </c>
      <c r="B555" s="14" t="s">
        <v>4</v>
      </c>
      <c r="C555" s="29" t="s">
        <v>471</v>
      </c>
      <c r="D555" s="30">
        <v>2830</v>
      </c>
      <c r="E555" s="30">
        <v>4886.7</v>
      </c>
      <c r="F555" s="30">
        <v>4886.7</v>
      </c>
      <c r="G555" s="24">
        <f t="shared" si="28"/>
        <v>100</v>
      </c>
      <c r="H555" s="15"/>
      <c r="I555" s="15"/>
    </row>
    <row r="556" spans="1:9">
      <c r="A556" s="13"/>
      <c r="B556" s="14"/>
      <c r="C556" s="29"/>
      <c r="D556" s="23">
        <f>D557</f>
        <v>2365</v>
      </c>
      <c r="E556" s="23">
        <f>E557</f>
        <v>2279</v>
      </c>
      <c r="F556" s="23">
        <f>F557</f>
        <v>2279</v>
      </c>
      <c r="G556" s="24">
        <f t="shared" si="28"/>
        <v>100</v>
      </c>
      <c r="H556" s="15"/>
      <c r="I556" s="15"/>
    </row>
    <row r="557" spans="1:9">
      <c r="A557" s="13" t="s">
        <v>451</v>
      </c>
      <c r="B557" s="14" t="s">
        <v>4</v>
      </c>
      <c r="C557" s="29" t="s">
        <v>472</v>
      </c>
      <c r="D557" s="30">
        <v>2365</v>
      </c>
      <c r="E557" s="30">
        <v>2279</v>
      </c>
      <c r="F557" s="30">
        <v>2279</v>
      </c>
      <c r="G557" s="24">
        <f t="shared" si="28"/>
        <v>100</v>
      </c>
      <c r="H557" s="15"/>
      <c r="I557" s="15"/>
    </row>
    <row r="558" spans="1:9">
      <c r="A558" s="13"/>
      <c r="B558" s="14"/>
      <c r="C558" s="29"/>
      <c r="D558" s="23">
        <f>D559</f>
        <v>14390</v>
      </c>
      <c r="E558" s="23">
        <f>E559</f>
        <v>10730.7</v>
      </c>
      <c r="F558" s="23">
        <f>F559</f>
        <v>10730.7</v>
      </c>
      <c r="G558" s="24">
        <f t="shared" si="28"/>
        <v>100</v>
      </c>
      <c r="H558" s="15"/>
      <c r="I558" s="15"/>
    </row>
    <row r="559" spans="1:9">
      <c r="A559" s="13" t="s">
        <v>453</v>
      </c>
      <c r="B559" s="14" t="s">
        <v>4</v>
      </c>
      <c r="C559" s="29" t="s">
        <v>473</v>
      </c>
      <c r="D559" s="30">
        <v>14390</v>
      </c>
      <c r="E559" s="30">
        <v>10730.7</v>
      </c>
      <c r="F559" s="30">
        <v>10730.7</v>
      </c>
      <c r="G559" s="24">
        <f t="shared" si="28"/>
        <v>100</v>
      </c>
      <c r="H559" s="15"/>
      <c r="I559" s="15"/>
    </row>
    <row r="560" spans="1:9" ht="15.75" thickBot="1">
      <c r="A560" s="25" t="s">
        <v>486</v>
      </c>
      <c r="B560" s="11" t="s">
        <v>474</v>
      </c>
      <c r="C560" s="28" t="s">
        <v>2</v>
      </c>
      <c r="D560" s="24">
        <f>D14+D53+D146+D217+D291+D383+D419+D452+D483+D511+D533</f>
        <v>197576.40000000002</v>
      </c>
      <c r="E560" s="24">
        <f>E14+E53+E146+E217+E291+E383+E419+E452+E483+E511+E533</f>
        <v>297341.7</v>
      </c>
      <c r="F560" s="24">
        <f>F14+F53+F146+F217+F291+F383+F419+F452+F483+F511+F533</f>
        <v>288086.8</v>
      </c>
      <c r="G560" s="24">
        <f t="shared" si="28"/>
        <v>96.887453054852372</v>
      </c>
      <c r="H560" s="12"/>
      <c r="I560" s="12"/>
    </row>
    <row r="561" spans="1:9" ht="9" customHeight="1">
      <c r="A561" s="16"/>
      <c r="B561" s="17"/>
      <c r="C561" s="31"/>
      <c r="D561" s="31"/>
      <c r="E561" s="31"/>
      <c r="F561" s="31"/>
      <c r="G561" s="31"/>
      <c r="H561" s="16"/>
      <c r="I561" s="16"/>
    </row>
    <row r="562" spans="1:9" ht="36.200000000000003" customHeight="1">
      <c r="A562" s="45"/>
      <c r="B562" s="46"/>
      <c r="C562" s="46"/>
      <c r="D562" s="46"/>
      <c r="E562" s="46"/>
      <c r="F562" s="46"/>
      <c r="G562" s="38"/>
      <c r="H562" s="18"/>
      <c r="I562" s="16"/>
    </row>
  </sheetData>
  <mergeCells count="17">
    <mergeCell ref="C7:F7"/>
    <mergeCell ref="C8:F8"/>
    <mergeCell ref="H11:H12"/>
    <mergeCell ref="A562:F562"/>
    <mergeCell ref="A9:F9"/>
    <mergeCell ref="A11:A12"/>
    <mergeCell ref="B11:B12"/>
    <mergeCell ref="C11:C12"/>
    <mergeCell ref="F11:F12"/>
    <mergeCell ref="D11:D12"/>
    <mergeCell ref="E11:E12"/>
    <mergeCell ref="G11:G12"/>
    <mergeCell ref="C1:F1"/>
    <mergeCell ref="C2:F2"/>
    <mergeCell ref="C3:F3"/>
    <mergeCell ref="C4:F4"/>
    <mergeCell ref="C6:F6"/>
  </mergeCells>
  <pageMargins left="0.78740157480314965" right="0.59055118110236227" top="0.59055118110236227" bottom="0.59055118110236227" header="0.39370078740157483" footer="0.51181102362204722"/>
  <pageSetup paperSize="9" scale="55" fitToHeight="1000" orientation="portrait" r:id="rId1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12.2022&lt;/string&gt;&#10;  &lt;/DateInfo&gt;&#10;  &lt;Code&gt;DOCUMENTS_72N117&lt;/Code&gt;&#10;  &lt;ObjectCode&gt;DOCUMENTS_72N117&lt;/ObjectCode&gt;&#10;  &lt;DocName&gt;Вариант (новый от 27.01.2014 13_52_26)&lt;/DocName&gt;&#10;  &lt;VariantName&gt;Вариант (новый от 27.01.2014 13:52:26)&lt;/VariantName&gt;&#10;  &lt;VariantLink&gt;591673&lt;/VariantLink&gt;&#10;  &lt;SvodReportLink xsi:nil=&quot;true&quot; /&gt;&#10;  &lt;ReportLink&gt;33198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BD5EE62-E4A8-458F-A69D-57FDDDF1311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 Расходы бюджета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</dc:creator>
  <cp:lastModifiedBy>admin</cp:lastModifiedBy>
  <cp:lastPrinted>2023-02-13T06:47:41Z</cp:lastPrinted>
  <dcterms:created xsi:type="dcterms:W3CDTF">2022-12-21T08:54:29Z</dcterms:created>
  <dcterms:modified xsi:type="dcterms:W3CDTF">2023-03-27T10:49:39Z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27.01.2014 13_52_26)</vt:lpwstr>
  </property>
  <property fmtid="{D5CDD505-2E9C-101B-9397-08002B2CF9AE}" pid="3" name="Название отчета">
    <vt:lpwstr>Вариант (новый от 27.01.2014 13_52_26).xlsx</vt:lpwstr>
  </property>
  <property fmtid="{D5CDD505-2E9C-101B-9397-08002B2CF9AE}" pid="4" name="Версия клиента">
    <vt:lpwstr>22.1.32.11250 (.NET 4.7.2)</vt:lpwstr>
  </property>
  <property fmtid="{D5CDD505-2E9C-101B-9397-08002B2CF9AE}" pid="5" name="Версия базы">
    <vt:lpwstr>22.1.1542.812884861</vt:lpwstr>
  </property>
  <property fmtid="{D5CDD505-2E9C-101B-9397-08002B2CF9AE}" pid="6" name="Тип сервера">
    <vt:lpwstr>MSSQL</vt:lpwstr>
  </property>
  <property fmtid="{D5CDD505-2E9C-101B-9397-08002B2CF9AE}" pid="7" name="Сервер">
    <vt:lpwstr>msu</vt:lpwstr>
  </property>
  <property fmtid="{D5CDD505-2E9C-101B-9397-08002B2CF9AE}" pid="8" name="База">
    <vt:lpwstr>bks2022r</vt:lpwstr>
  </property>
  <property fmtid="{D5CDD505-2E9C-101B-9397-08002B2CF9AE}" pid="9" name="Пользователь">
    <vt:lpwstr>b21_andreeva_os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